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80" yWindow="45" windowWidth="16980" windowHeight="11355" tabRatio="918" activeTab="3"/>
  </bookViews>
  <sheets>
    <sheet name="Содержание" sheetId="1" r:id="rId1"/>
    <sheet name="Форма.1.1" sheetId="2" r:id="rId2"/>
    <sheet name="Форма.1.2" sheetId="3" r:id="rId3"/>
    <sheet name="Форма.1.3" sheetId="4" r:id="rId4"/>
    <sheet name="Форма.2.1" sheetId="5" r:id="rId5"/>
    <sheet name="Форма.2.2" sheetId="6" r:id="rId6"/>
    <sheet name="Форма.2.3" sheetId="7" r:id="rId7"/>
    <sheet name="Форма.2.4" sheetId="8" r:id="rId8"/>
    <sheet name="Форма.3.1" sheetId="9" r:id="rId9"/>
    <sheet name="Форма.3.2" sheetId="10" r:id="rId10"/>
    <sheet name="Форма.3.3" sheetId="11" r:id="rId11"/>
    <sheet name="Форма.4.1" sheetId="12" r:id="rId12"/>
    <sheet name="Форма.4.2" sheetId="13" r:id="rId13"/>
    <sheet name="Форма.8.1" sheetId="14" r:id="rId14"/>
    <sheet name="Форма 8.3" sheetId="15" r:id="rId15"/>
    <sheet name="Факт_План" sheetId="16" r:id="rId16"/>
    <sheet name="Таблица1" sheetId="17" r:id="rId17"/>
    <sheet name="Пояснительная записка" sheetId="18" r:id="rId18"/>
    <sheet name="Анкета.2 (2)" sheetId="19" state="hidden" r:id="rId19"/>
    <sheet name="Лист3" sheetId="20" state="hidden" r:id="rId20"/>
  </sheets>
  <externalReferences>
    <externalReference r:id="rId23"/>
  </externalReferences>
  <definedNames>
    <definedName name="OLE_LINK1" localSheetId="17">'Пояснительная записка'!$J$11</definedName>
    <definedName name="OLE_LINK17" localSheetId="17">'Пояснительная записка'!#REF!</definedName>
    <definedName name="_xlnm.Print_Titles" localSheetId="18">'Анкета.2 (2)'!$4:$5</definedName>
    <definedName name="_xlnm.Print_Titles" localSheetId="4">'Форма.2.1'!$5:$7</definedName>
    <definedName name="_xlnm.Print_Titles" localSheetId="5">'Форма.2.2'!$5:$7</definedName>
    <definedName name="_xlnm.Print_Titles" localSheetId="6">'Форма.2.3'!$5:$7</definedName>
    <definedName name="_xlnm.Print_Titles" localSheetId="7">'Форма.2.4'!$B:$B</definedName>
    <definedName name="_xlnm.Print_Titles" localSheetId="13">'Форма.8.1'!$B:$C</definedName>
    <definedName name="_xlnm.Print_Area" localSheetId="17">'Пояснительная записка'!$A$1:$L$157</definedName>
    <definedName name="_xlnm.Print_Area" localSheetId="0">'Содержание'!$A$1:$J$28</definedName>
    <definedName name="_xlnm.Print_Area" localSheetId="16">'Таблица1'!$A$1:$Q$11</definedName>
    <definedName name="_xlnm.Print_Area" localSheetId="15">'Факт_План'!$A$1:$I$17</definedName>
    <definedName name="_xlnm.Print_Area" localSheetId="14">'Форма 8.3'!$A$1:$E$21</definedName>
    <definedName name="_xlnm.Print_Area" localSheetId="1">'Форма.1.1'!$A$1:$F$70</definedName>
    <definedName name="_xlnm.Print_Area" localSheetId="2">'Форма.1.2'!$A$1:$O$13</definedName>
    <definedName name="_xlnm.Print_Area" localSheetId="3">'Форма.1.3'!$A$1:$K$22</definedName>
    <definedName name="_xlnm.Print_Area" localSheetId="4">'Форма.2.1'!$A$1:$Q$32</definedName>
    <definedName name="_xlnm.Print_Area" localSheetId="5">'Форма.2.2'!$A$1:$Q$27</definedName>
    <definedName name="_xlnm.Print_Area" localSheetId="6">'Форма.2.3'!$A$1:$Q$36</definedName>
    <definedName name="_xlnm.Print_Area" localSheetId="7">'Форма.2.4'!$A$1:$Q$68</definedName>
    <definedName name="_xlnm.Print_Area" localSheetId="8">'Форма.3.1'!$A$1:$E$14</definedName>
    <definedName name="_xlnm.Print_Area" localSheetId="9">'Форма.3.2'!$A$1:$E$14</definedName>
    <definedName name="_xlnm.Print_Area" localSheetId="10">'Форма.3.3'!$A$1:$E$19</definedName>
    <definedName name="_xlnm.Print_Area" localSheetId="11">'Форма.4.1'!$A$1:$F$22</definedName>
    <definedName name="_xlnm.Print_Area" localSheetId="12">'Форма.4.2'!$A$1:$E$19</definedName>
    <definedName name="_xlnm.Print_Area" localSheetId="13">'Форма.8.1'!$A$1:$AO$136</definedName>
  </definedNames>
  <calcPr fullCalcOnLoad="1"/>
</workbook>
</file>

<file path=xl/sharedStrings.xml><?xml version="1.0" encoding="utf-8"?>
<sst xmlns="http://schemas.openxmlformats.org/spreadsheetml/2006/main" count="1065" uniqueCount="682">
  <si>
    <t>Форма 2.3</t>
  </si>
  <si>
    <t>Форма 4.2 - Расчет обобщенного показателя уровня надежности и качества оказываемых услуг</t>
  </si>
  <si>
    <t>Наименование</t>
  </si>
  <si>
    <t>№ формулы Методических указаний</t>
  </si>
  <si>
    <t>Значение</t>
  </si>
  <si>
    <t>-</t>
  </si>
  <si>
    <t>2. коэффициент значимости показателя уровня качества оказываемых услуг, β</t>
  </si>
  <si>
    <t>п. 5.1.</t>
  </si>
  <si>
    <t>(должность)</t>
  </si>
  <si>
    <t>(подпись)</t>
  </si>
  <si>
    <t>№</t>
  </si>
  <si>
    <t>Наименование показателя</t>
  </si>
  <si>
    <t>(1)</t>
  </si>
  <si>
    <t xml:space="preserve">п. 5.1 Методических указаний   </t>
  </si>
  <si>
    <t>качества, на каждый расчетный период регулирования в пределах долгосрочного периода регулирования *</t>
  </si>
  <si>
    <t>(наименование территориальной сетевой организации)</t>
  </si>
  <si>
    <t>Предлагаемые плановые значения параметров (критериев), характеризующих индикаторы качества **</t>
  </si>
  <si>
    <t>(год)</t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</si>
  <si>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</si>
  <si>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</si>
  <si>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(Ф.И.О.)</t>
  </si>
  <si>
    <t>электросетевой организации</t>
  </si>
  <si>
    <t>Форма 4.1 - Показатели уровня надежности и уровня качества оказываемых услуг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</si>
  <si>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</si>
  <si>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</si>
  <si>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прямая</t>
  </si>
  <si>
    <t>2. Степень удовлетворения обращений потребителей услуг</t>
  </si>
  <si>
    <t>обратная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</si>
  <si>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</si>
  <si>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</si>
  <si>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</si>
  <si>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</si>
  <si>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</si>
  <si>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</si>
  <si>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</si>
  <si>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Приложение №1</t>
  </si>
  <si>
    <t>Формы отчетности для расчета показателей уровня надёжности и качества оказываемых услуг</t>
  </si>
  <si>
    <t>(наименование электросетевой организации)</t>
  </si>
  <si>
    <t xml:space="preserve">Наименование </t>
  </si>
  <si>
    <t>Форма 1.1</t>
  </si>
  <si>
    <t>Форма 1.2</t>
  </si>
  <si>
    <t>Форма 1.3</t>
  </si>
  <si>
    <t>Форма 2.1</t>
  </si>
  <si>
    <t>Форма 2.2</t>
  </si>
  <si>
    <t>Форма 2.4</t>
  </si>
  <si>
    <t>Форма 4.1</t>
  </si>
  <si>
    <t>Показатели уровня надежности и уровня качества оказываемых услуг электросетевой организации</t>
  </si>
  <si>
    <t>Форма 4.2</t>
  </si>
  <si>
    <t>Расчет обобщенного показателя уровня надежности и качества оказываемых услуг</t>
  </si>
  <si>
    <t>________________</t>
  </si>
  <si>
    <t>___________</t>
  </si>
  <si>
    <t>Обосновывающие данные для расчета *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</si>
  <si>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</si>
  <si>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</si>
  <si>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</t>
  </si>
  <si>
    <t>* В том числе на основе базы актов расследования технологических нарушений за соответствующий месяц.</t>
  </si>
  <si>
    <t>Суммарная продолжительность прекращений передачи электрической энергии, час. (Тпр)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</si>
  <si>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</si>
  <si>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</si>
  <si>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</si>
  <si>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</si>
  <si>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</t>
    </r>
  </si>
  <si>
    <t>с указанием года отчетного расчетного периода регулирования.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</si>
  <si>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</si>
  <si>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</si>
  <si>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</si>
  <si>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</si>
  <si>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</si>
  <si>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</si>
  <si>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</si>
  <si>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</si>
  <si>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
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</si>
  <si>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</si>
  <si>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________</t>
  </si>
  <si>
    <t xml:space="preserve">     </t>
  </si>
  <si>
    <t>Форма 2.1 - Расчет значения индикатора информативности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</si>
  <si>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</si>
  <si>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</si>
  <si>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</si>
  <si>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</si>
  <si>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2.2 - Расчет значения индикатора исполнительности</t>
  </si>
  <si>
    <t>Наименование параметра (критерия),
 характеризующего индикатор</t>
  </si>
  <si>
    <t xml:space="preserve"> обратная   </t>
  </si>
  <si>
    <t xml:space="preserve"> прямая   </t>
  </si>
  <si>
    <t xml:space="preserve"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</si>
  <si>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</si>
  <si>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 xml:space="preserve"> (голосовая, СМС и другим способом).</t>
  </si>
  <si>
    <t>_____*_Расчет производится при наличии в территориальной сетевой организации Системы автоинформирования</t>
  </si>
  <si>
    <t>_____________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</si>
  <si>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
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</si>
  <si>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</si>
  <si>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</si>
  <si>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</si>
  <si>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</si>
  <si>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</si>
  <si>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</si>
  <si>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</si>
  <si>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</si>
  <si>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</si>
  <si>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Форма 3.1</t>
  </si>
  <si>
    <t>1. коэффициент значимости 
показателя уровня надежности
 оказываемых услуг, α</t>
  </si>
  <si>
    <t>№ формулы Методических
 указаний</t>
  </si>
  <si>
    <t xml:space="preserve">Форма 2.4 - Предложения по плановым значениям параметров (критериев), характеризующих индикаторы </t>
  </si>
  <si>
    <t xml:space="preserve">--   </t>
  </si>
  <si>
    <t xml:space="preserve"> - - </t>
  </si>
  <si>
    <t>Наименование показателей</t>
  </si>
  <si>
    <t>шт</t>
  </si>
  <si>
    <t>дней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</si>
  <si>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</si>
  <si>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</si>
  <si>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*</t>
    </r>
  </si>
  <si>
    <t>Всего</t>
  </si>
  <si>
    <t>Ф / П 
* 100,
 (%)</t>
  </si>
  <si>
    <t xml:space="preserve">Оцено
чный
 балл 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</si>
  <si>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</si>
  <si>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</si>
  <si>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</si>
  <si>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2.1.</t>
  </si>
  <si>
    <t>2.2.</t>
  </si>
  <si>
    <t>2.3.</t>
  </si>
  <si>
    <t>2.4.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</si>
  <si>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</si>
  <si>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Лист</t>
  </si>
  <si>
    <r>
      <t>7. Итого по индикатору информативности,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</si>
  <si>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6. Итого по индикатору результативности обратной связи,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</si>
  <si>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2. Соблюдение сроков по процедурам взаимодействия с …….</t>
  </si>
  <si>
    <t>2.1. Среднее время, затраченное территориальной сетевой …….</t>
  </si>
  <si>
    <t>2.2. Среднее время, необходимое для оборудования точки …….</t>
  </si>
  <si>
    <t>а) для физических лиц, включая индивидуальных предпринимателей,…..</t>
  </si>
  <si>
    <t>2.3. Количество случаев отказа от заключения и случаев расторжения ….</t>
  </si>
  <si>
    <t>5. Соблюдение требований нормативных правовых актов РФ …</t>
  </si>
  <si>
    <t>5.1. Количество обращений потребителей услуг с указанием на ……</t>
  </si>
  <si>
    <t>6. Наличие взаимодействия с потребителями услуг при выводе оборудования ….</t>
  </si>
  <si>
    <t>6.1. Наличие (отсутствие) установленной процедуры согласования с ….</t>
  </si>
  <si>
    <t>6.2. Количество обращений потребителей услуг с указанием на несогласие …</t>
  </si>
  <si>
    <t>7. Соблюдение требований нормативных правовых актов по защите …..</t>
  </si>
  <si>
    <t>7.1. Количество обращений потребителей услуг (заявителей) ….</t>
  </si>
  <si>
    <t>1. Возможность личного приема заявителей и потребителей услуг …..</t>
  </si>
  <si>
    <t>1.1. Количество структурных подразделений по работе с заявителями и …..</t>
  </si>
  <si>
    <t>1.2. Количество утвержденных территориальной сетевой организацией в …..</t>
  </si>
  <si>
    <t>а) регламенты оказания услуг и рассмотрения обращений заявителей и ….</t>
  </si>
  <si>
    <t>б) наличие положения о деятельности структурного подразделения по ….</t>
  </si>
  <si>
    <t>в) должностные инструкции сотрудников, обслуживающих заявителей и ….</t>
  </si>
  <si>
    <t>г) утвержденные территориальной сетевой организацией в установленном …..</t>
  </si>
  <si>
    <t>2. Наличие телефонной связи для обращений потребителей услуг к ….</t>
  </si>
  <si>
    <t>2.1. Наличие единого телефонного номера для приема обращений ….</t>
  </si>
  <si>
    <t>2.2. Наличие информационно-справочной системы для автоматизации ….</t>
  </si>
  <si>
    <t>2.3. Наличие системы автоинформирования потребителей услуг по …..</t>
  </si>
  <si>
    <t>3. Наличие в сети Интернет сайта территориальной сетевой организации ….</t>
  </si>
  <si>
    <t>4. Проведение мероприятий по доведению до сведения потребителей услуг ….</t>
  </si>
  <si>
    <t>5. Простота и доступность схемы обжалования потребителями услуг ….</t>
  </si>
  <si>
    <t>5.1. Общее количество обращений потребителей услуг о проведении ….</t>
  </si>
  <si>
    <t>6. Степень полноты, актуальности и достоверности предоставляемой ….</t>
  </si>
  <si>
    <t>6.1. Общее количество обращений потребителей услуг о проведении ….</t>
  </si>
  <si>
    <t>6.2. Количество обращений потребителей услуг с указанием на отсутствие ….</t>
  </si>
  <si>
    <t>1. Наличие структурного подразделения территориальной сетевой организации по …..</t>
  </si>
  <si>
    <t>2.1. Общее количество обращений потребителей услуг с указанием на ненадлежащее ….</t>
  </si>
  <si>
    <t>2.2. Количество принятых мер по результатам рассмотрения обращений потребителей ….</t>
  </si>
  <si>
    <t>2.3. Количество обращений,  связанных с неудовлетворенностью принятыми мерами, ….</t>
  </si>
  <si>
    <t xml:space="preserve">2.4. Количество обращений потребителей услуг с указанием на ненадлежащее качество </t>
  </si>
  <si>
    <t>2.5. Количество отзывов и  предложений по вопросам деятельности территориальной ….</t>
  </si>
  <si>
    <t>2.6. Количество реализованных изменений в деятельности организации, направленных ….</t>
  </si>
  <si>
    <t>3.1. Средняя продолжительность времени принятия мер по результатам обращения ….</t>
  </si>
  <si>
    <t>в)* системы автоинформирования, шт. на 1000 потребителей услуг</t>
  </si>
  <si>
    <t>4.1. Количество обращений потребителей услуг льготных категорий с указанием на …</t>
  </si>
  <si>
    <t>5.1. Средняя продолжительность времени на принятие территориальной сетевой …</t>
  </si>
  <si>
    <t>5.2. Доля потребителей услуг, получивших возмещение убытков, возникших в …..</t>
  </si>
  <si>
    <t>Максимальное за расчетный период число точек присоединения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</si>
  <si>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</si>
  <si>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Наименование параметра (критерия), характеризующего индикатор</t>
  </si>
  <si>
    <r>
      <t>7. Итого по,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 Форма 2.1 - Расчет знач.индикатору информативности</t>
    </r>
  </si>
  <si>
    <r>
      <t>8. Итого по,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), Форма 2.2 - Расчет знач.индикат.исполнительности</t>
    </r>
  </si>
  <si>
    <t>3.2. Взаимодействие территориальной сетевой организации с потребителями услуг с ….</t>
  </si>
  <si>
    <t>5. Оперативность возмещения убытков потребителям услуг при несоблюдении ….</t>
  </si>
  <si>
    <t>2.</t>
  </si>
  <si>
    <t>5.</t>
  </si>
  <si>
    <t>6.</t>
  </si>
  <si>
    <t>1.</t>
  </si>
  <si>
    <t>3.</t>
  </si>
  <si>
    <t>4.</t>
  </si>
  <si>
    <t>7.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</si>
  <si>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</si>
  <si>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Журнал учета текущей информации о прекращении передачи электрической энергии для потребителей услуг электросетевой организации</t>
  </si>
  <si>
    <t>Расчет показателя средней продолжительности прекращений передачи электрической энергии</t>
  </si>
  <si>
    <t>Расчет значения индикатора информативности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</si>
  <si>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</si>
  <si>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</si>
  <si>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Плановое значение показателя
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</si>
  <si>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</si>
  <si>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ТСО</t>
    </r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</si>
  <si>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</si>
  <si>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</si>
  <si>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</si>
  <si>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</si>
  <si>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</si>
  <si>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</si>
  <si>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</si>
  <si>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</si>
  <si>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</si>
  <si>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</si>
  <si>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</si>
  <si>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</si>
  <si>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</si>
  <si>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</si>
  <si>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Х</t>
  </si>
  <si>
    <t xml:space="preserve">(должность)           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</si>
  <si>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</si>
  <si>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</si>
  <si>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*Нумерация согласно Методическим указаниям</t>
  </si>
  <si>
    <t>за</t>
  </si>
  <si>
    <t>факт</t>
  </si>
  <si>
    <t>план</t>
  </si>
  <si>
    <t>год</t>
  </si>
  <si>
    <t>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</si>
  <si>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</si>
  <si>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</si>
  <si>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Число, шт.</t>
  </si>
  <si>
    <t>Форма 1.2 - Расчет показателя средней продолжительности прекращений передачи электрической энергии</t>
  </si>
  <si>
    <t>Форма 1.3 - Предложения электросетевой организации по плановым значениям  показателей надежности и качества услуг на каждый расчетный период регулирования в пределах долгосрочного периода регулирования (*)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</si>
  <si>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</si>
  <si>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</si>
  <si>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</si>
  <si>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</si>
  <si>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</si>
  <si>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</si>
  <si>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</si>
  <si>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</si>
  <si>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</si>
  <si>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</si>
  <si>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</si>
  <si>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t>5. Итого по индикатору исполнительности,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</si>
  <si>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(2.1)</t>
  </si>
  <si>
    <t>(3.2)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</si>
  <si>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</si>
  <si>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</si>
  <si>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8.</t>
  </si>
  <si>
    <t>9.</t>
  </si>
  <si>
    <t>10.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</si>
  <si>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КАЧ1
</t>
    </r>
    <r>
      <rPr>
        <sz val="12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</si>
  <si>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КАЧ2
</t>
    </r>
    <r>
      <rPr>
        <sz val="12"/>
        <rFont val="Times New Roman"/>
        <family val="1"/>
      </rPr>
      <t xml:space="preserve"> (территориальной сетевой организации)</t>
    </r>
  </si>
  <si>
    <t>Для организации по управлению единой национальной (общероссийской) электрической сетью: β = 0,25</t>
  </si>
  <si>
    <t>3. коэффициент значимости показателя уровня качества оказываемых услуг, β1</t>
  </si>
  <si>
    <t>Для территориальной сетевой организации: β1 = 0,25</t>
  </si>
  <si>
    <t>4. коэффициент значимости показателя уровня качества оказываемых услуг, β2</t>
  </si>
  <si>
    <t>Для территориальной сетевой организации: β2 = 0,1</t>
  </si>
  <si>
    <t>5. оценка достижения показателя уровня надежности оказываемых услуг, Кнад</t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</si>
  <si>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Т</t>
    </r>
    <r>
      <rPr>
        <b/>
        <vertAlign val="subscript"/>
        <sz val="14"/>
        <rFont val="Times New Roman"/>
        <family val="1"/>
      </rPr>
      <t>ПР</t>
    </r>
    <r>
      <rPr>
        <b/>
        <sz val="14"/>
        <rFont val="Times New Roman"/>
        <family val="1"/>
      </rPr>
      <t xml:space="preserve"> / N</t>
    </r>
    <r>
      <rPr>
        <b/>
        <vertAlign val="subscript"/>
        <sz val="14"/>
        <rFont val="Times New Roman"/>
        <family val="1"/>
      </rPr>
      <t>ТП</t>
    </r>
    <r>
      <rPr>
        <b/>
        <sz val="14"/>
        <rFont val="Times New Roman"/>
        <family val="1"/>
      </rPr>
      <t xml:space="preserve"> ,  (1)*</t>
    </r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</si>
  <si>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</si>
  <si>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0.4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+ 0.4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+ 0.2 * П</t>
    </r>
    <r>
      <rPr>
        <b/>
        <vertAlign val="subscript"/>
        <sz val="14"/>
        <rFont val="Times New Roman"/>
        <family val="1"/>
      </rPr>
      <t>нпа_тпр</t>
    </r>
    <r>
      <rPr>
        <b/>
        <sz val="14"/>
        <rFont val="Times New Roman"/>
        <family val="1"/>
      </rPr>
      <t xml:space="preserve"> , (2.1)</t>
    </r>
  </si>
  <si>
    <t>Оценка каждого параметра производится по трехбалльной шкале, при этом:</t>
  </si>
  <si>
    <r>
      <t>П</t>
    </r>
    <r>
      <rPr>
        <b/>
        <vertAlign val="subscript"/>
        <sz val="14"/>
        <rFont val="Times New Roman"/>
        <family val="1"/>
      </rPr>
      <t xml:space="preserve">П   </t>
    </r>
    <r>
      <rPr>
        <b/>
        <sz val="14"/>
        <rFont val="Times New Roman"/>
        <family val="1"/>
      </rPr>
      <t>=</t>
    </r>
  </si>
  <si>
    <t>→</t>
  </si>
  <si>
    <t xml:space="preserve">При расчете планового обобщенного показателя надежности и качества оказываемых услуг </t>
  </si>
  <si>
    <t xml:space="preserve">принимаются плановые показатели надежности и качества достигнутыми, т.е. К над/кач =0. </t>
  </si>
  <si>
    <t>№№п/п</t>
  </si>
  <si>
    <t>Показатель уровня качества оказываемых услуг территориальных сетевых организаций (Птпр)</t>
  </si>
  <si>
    <t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t>
  </si>
  <si>
    <t>Расчет произведен на основании требований постановления Правительства РФ от 31.12.2009г. №1220 «Об определении применяемых при установлении долгосрочных тарифов показатели надежности и качества поставляемых товаров и оказываемых услуг» и на основании приказа Минэнерго от 14.10.2013 г. № 718</t>
  </si>
  <si>
    <t>Для целей использования при государственном регулировании тарифов значение показателя уровня надежности оказываемых услуг определяется продолжительностью прекращений передачи электрической энергии.</t>
  </si>
  <si>
    <r>
      <t>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(П</t>
    </r>
    <r>
      <rPr>
        <vertAlign val="subscript"/>
        <sz val="13"/>
        <rFont val="Times New Roman"/>
        <family val="1"/>
      </rPr>
      <t>П</t>
    </r>
    <r>
      <rPr>
        <sz val="13"/>
        <rFont val="Times New Roman"/>
        <family val="1"/>
      </rPr>
      <t xml:space="preserve"> ) определяется по формуле:</t>
    </r>
  </si>
  <si>
    <r>
      <t>где  Т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 xml:space="preserve"> - фактическая суммарная продолжительность всех прекращений передачи элект-
рической энергии в отношении потребителей услуг за расчетный период регулирования, час;</t>
    </r>
  </si>
  <si>
    <r>
      <t>N</t>
    </r>
    <r>
      <rPr>
        <vertAlign val="subscript"/>
        <sz val="13"/>
        <rFont val="Times New Roman"/>
        <family val="1"/>
      </rPr>
      <t>ТП</t>
    </r>
    <r>
      <rPr>
        <sz val="13"/>
        <rFont val="Times New Roman"/>
        <family val="1"/>
      </rPr>
      <t xml:space="preserve">  - максимальное за расчетный период регулирования 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</t>
    </r>
  </si>
  <si>
    <t>Показатели уровня качества оказываемых услуг и порядок расчета их значений</t>
  </si>
  <si>
    <r>
      <t>Показатель уровня качества осуществляемого технологического присоединения к сети
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) определяется по формуле: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</si>
  <si>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 - показатель качества рассмотрения заявок на технологическое присоединение к сети, определяемый исходя из рассмотрения заявок на технологическое присоединение к сети, полученных от потребителей и производителей электрической энергии, а также территориальных сетевых организаций (далее - заявители);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</si>
  <si>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- показатель качества исполнения договоров об осуществлении технологического присоединения заявителей к сети;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</si>
  <si>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 - показатель соблюдения антимонопольного законодательства при технологическом присоединении заявителей к электрическим сетям сетевой организации.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</si>
  <si>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</si>
  <si>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</si>
  <si>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</si>
  <si>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Показатель качества исполнения договоров об осуществлении технологическое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</si>
  <si>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Год</t>
  </si>
  <si>
    <t>Факт</t>
  </si>
  <si>
    <t>Расчет значения индикатора информативности 2.1.</t>
  </si>
  <si>
    <t>%</t>
  </si>
  <si>
    <t>б) наличие положения о деятельности структурного подразделения по работе с заявителями и потребителями услуг 
(наличие - 1, отсутствие - 0)</t>
  </si>
  <si>
    <t>1 / 0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</si>
  <si>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</si>
  <si>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</si>
  <si>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Расчет значения индикатора исполнительности 2.2.</t>
  </si>
  <si>
    <t>1.1.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</si>
  <si>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приборов учета с момента подачи заявки потребителей услуг 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</si>
  <si>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</si>
  <si>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обрашений потребителей услуг с указанием на ненадлежащее качество электрической энергии, процентов от общего количества поступивших обрашений</t>
  </si>
  <si>
    <t>3. Наличиевзаимодействия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</si>
  <si>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</si>
  <si>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</si>
  <si>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Расчет значения индикатора результативности обратной связи 2.3.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</si>
  <si>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</si>
  <si>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</si>
  <si>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</si>
  <si>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</si>
  <si>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шт./ 1000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</si>
  <si>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</si>
  <si>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</si>
  <si>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Уровни качества осуществляемого технологического присоединения к сети.</t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</si>
  <si>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</si>
  <si>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</si>
  <si>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Форм.3.2.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</si>
  <si>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     Форм.3.2. </t>
    </r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</si>
  <si>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 (Nн_тпр)    Форм.3.3. </t>
  </si>
  <si>
    <r>
      <t>Общее число заявок на технологическое присоединение к сети, поданных заявителями в соответствующий расчетный период, в десятках  (П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 xml:space="preserve">)    Форм.3.3. </t>
    </r>
  </si>
  <si>
    <t>в деся-
тках шт.</t>
  </si>
  <si>
    <t>* - Расчет производится при наличии в территориальной сетевой организации Системы автоинформирования (голосовая, СМС и другим способом).</t>
  </si>
  <si>
    <t>Планируемые мероприятия на повышение надежности снабжения в 2015-2019 годах:</t>
  </si>
  <si>
    <t>Планируемые мероприятия на повышение качества обслуживания в 2015-2019 годах:</t>
  </si>
  <si>
    <t>Контактные данные:    Телефон</t>
  </si>
  <si>
    <t>Факс</t>
  </si>
  <si>
    <t>Электронная почта</t>
  </si>
  <si>
    <r>
      <t>Показатель уровня качества осуществляемого технологического присоединения к сети 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) определяются по формуле : </t>
    </r>
  </si>
  <si>
    <t>Показатель       (к формуле 2.2)</t>
  </si>
  <si>
    <t>Показатель       (к формуле 2.3)</t>
  </si>
  <si>
    <t>Показатель       (к формуле 2.4)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</si>
  <si>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(2,1)</t>
    </r>
  </si>
  <si>
    <r>
      <t>П</t>
    </r>
    <r>
      <rPr>
        <vertAlign val="subscript"/>
        <sz val="13"/>
        <rFont val="Times New Roman"/>
        <family val="1"/>
      </rPr>
      <t xml:space="preserve">ТПР = 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</si>
  <si>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</t>
  </si>
  <si>
    <t>3.1. Наличие (отсутствия) установленной процедуры согласования с потребителями услуг графиков вывода электросетевого оборудования в ремонт (или) из эксплуатации (наличие - 1, отсутствие - 0)</t>
  </si>
  <si>
    <t>1.1.Обрат. (0,75.б&gt;120%;0,5.б=(80-120%);0,25.б&lt;80%)</t>
  </si>
  <si>
    <t>1.2.Обрат. (0,75.б&gt;120%;0,5.б=(80-120%);0,25.б&lt;80%)</t>
  </si>
  <si>
    <t>1.3. Обрат. (0,75.б&gt;120%;0,5.б=(80-120%);0,25.б&lt;80%)</t>
  </si>
  <si>
    <t>2.1.Обрат. (0,75.б&gt;120%;0,5.б=(80-120%);0,25.б&lt;80%)</t>
  </si>
  <si>
    <t>3.2.Обрат. (0,75.б&gt;120%;0,5.б=(80-120%);0,25.б&lt;80%)</t>
  </si>
  <si>
    <t xml:space="preserve">3. </t>
  </si>
  <si>
    <t>1.2.а) Обрат. (0,75.б&gt;120%;0,5.б=(80-120%);0,25.б&lt;80%)</t>
  </si>
  <si>
    <t>1.2.б) Обрат. (0,75.б&gt;120%;0,5.б=(80-120%);0,25.б&lt;80%)</t>
  </si>
  <si>
    <t>3.1.Прям.(0,75.б&lt;80%;0,5.б=(80-120%);0,25.б&gt;120%)</t>
  </si>
  <si>
    <t>4.Обрат. (0,3.б&gt;120%;0,2.б=(80-120%);0,1.б&lt;80%)</t>
  </si>
  <si>
    <t>4.1. Обрат. (0,3.б&gt;120%;0,2.б=(80-120%);0,1.б&lt;80%)</t>
  </si>
  <si>
    <t>2.Обрат. (0,75.б&gt;120%;0,5.б=(80-120%);0,25.б&lt;80%)</t>
  </si>
  <si>
    <t>1.1.Прям.(3.б&lt;80%;2.б=(80-120%);1,0.б&gt;120%)</t>
  </si>
  <si>
    <t>1.2.Прям.(3.б&lt;80%;2.б=(80-120%);1,0.б&gt;120%)</t>
  </si>
  <si>
    <t>1.2. а) Прям.(3.б&lt;80%;2.б=(80-120%);1,0.б&gt;120%)</t>
  </si>
  <si>
    <t>1.2. б) Прям.(3.б&lt;80%;2.б=(80-120%);1,0.б&gt;120%)</t>
  </si>
  <si>
    <t>1.2. в) Прям.(3.б&lt;80%;2.б=(80-120%);1,0.б&gt;120%)</t>
  </si>
  <si>
    <t>1.2. г) Прям.(3.б&lt;80%;2.б=(80-120%);1,0.б&gt;120%)</t>
  </si>
  <si>
    <t>2.1. Прям.(3.б&lt;80%;2.б=(80-120%);1,0.б&gt;120%)</t>
  </si>
  <si>
    <t>2.2. Прям.(3.б&lt;80%;2.б=(80-120%);1,0.б&gt;120%)</t>
  </si>
  <si>
    <t>2.3. Прям.(3.б&lt;80%;2.б=(80-120%);1,0.б&gt;120%)</t>
  </si>
  <si>
    <t>3. Прям.(3.б&lt;80%;2.б=(80-120%);1,0.б&gt;120%)</t>
  </si>
  <si>
    <t>4.Прям.(3.б&lt;80%;2.б=(80-120%);1,0.б&gt;120%)</t>
  </si>
  <si>
    <t>1. Прям.(3.б&lt;80%;2.б=(80-120%);1,0.б&gt;120%)</t>
  </si>
  <si>
    <t>2.2.Прям.(3.б&lt;80%;2.б=(80-120%);1,0.б&gt;120%)</t>
  </si>
  <si>
    <t>2.5.Прям.(3.б&lt;80%;2.б=(80-120%);1,0.б&gt;120%)</t>
  </si>
  <si>
    <t>2.6.Прям.(3.б&lt;80%;2.б=(80-120%);1,0.б&gt;120%)</t>
  </si>
  <si>
    <t>3.2. Прям.(3.б&lt;80%;2.б=(80-120%);1,0.б&gt;120%)</t>
  </si>
  <si>
    <t>3.2. а) Прям.(3.б&lt;80%;2.б=(80-120%);1,0.б&gt;120%)</t>
  </si>
  <si>
    <t>3.2. б) Прям.(3.б&lt;80%;2.б=(80-120%);1,0.б&gt;120%)</t>
  </si>
  <si>
    <t>3.2. в) Прям.(3.б&lt;80%;2.б=(80-120%);1,0.б&gt;120%)</t>
  </si>
  <si>
    <t>5.2. Прям.(3.б&lt;80%;2.б=(80-120%);1,0.б&gt;120%)</t>
  </si>
  <si>
    <t>5.1.Обрат. (3.б&gt;120%;2.б=(80-120%);1.б&lt;80%)</t>
  </si>
  <si>
    <t>6.1.Обрат. (3.б&gt;120%;2.б=(80-120%);1.б&lt;80%)</t>
  </si>
  <si>
    <t>6.2.Обрат. (3.б&gt;120%;2.б=(80-120%);1.б&lt;80%)</t>
  </si>
  <si>
    <t>6.Обрат. (3.б&gt;120%;2.б=(80-120%);1.б&lt;80%)</t>
  </si>
  <si>
    <t>5.   Обрат. (3.б&gt;120%;2.б=(80-120%);1.б&lt;80%)</t>
  </si>
  <si>
    <t>2. Прям.(3.б&lt;80%;2.б=(80-120%);1,0.б&gt;120%)</t>
  </si>
  <si>
    <t>1.Обрат. (0,75.б&gt;120%;0,5.б=(80-120%);0,25.б&lt;80%)</t>
  </si>
  <si>
    <t>2.1.Обрат. (3.б&gt;120%;2.б=(80-120%);1.б&lt;80%)</t>
  </si>
  <si>
    <t>2.3. Обрат. (3.б&gt;120%;2.б=(80-120%);1.б&lt;80%)</t>
  </si>
  <si>
    <t>2.4. Обрат. (3.б&gt;120%;2.б=(80-120%);1.б&lt;80%)</t>
  </si>
  <si>
    <t>3.1.Обрат. (3.б&gt;120%;2.б=(80-120%);1.б&lt;80%)</t>
  </si>
  <si>
    <t>4.1. Обрат. (3.б&gt;120%;2.б=(80-120%);1.б&lt;80%)</t>
  </si>
  <si>
    <t>4.    Обрат. (3.б&gt;120%;2.б=(80-120%);1.б&lt;80%)</t>
  </si>
  <si>
    <t>Предлагаемое плановое значение показателя уровня качества оказываемых услуг ТСО    (формула 3.1.)</t>
  </si>
  <si>
    <r>
      <t>И</t>
    </r>
    <r>
      <rPr>
        <b/>
        <vertAlign val="subscript"/>
        <sz val="13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2.1.</t>
    </r>
  </si>
  <si>
    <r>
      <t>И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2.2.</t>
    </r>
  </si>
  <si>
    <r>
      <t>Р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                 2.3.</t>
    </r>
  </si>
  <si>
    <r>
      <t>6. Итого по,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 Форма 2.3 - Расчет знач.индикатору результативности обратной связи</t>
    </r>
  </si>
  <si>
    <t>1. Прям.</t>
  </si>
  <si>
    <t>1.1.Прям.</t>
  </si>
  <si>
    <t>1.2.Прям.</t>
  </si>
  <si>
    <t>1.2. а) Прям.</t>
  </si>
  <si>
    <t>1.2. б) Прям.</t>
  </si>
  <si>
    <t>1.2. в) Прям.</t>
  </si>
  <si>
    <t>1.2. г) Прям.</t>
  </si>
  <si>
    <t>2. Прям.</t>
  </si>
  <si>
    <t>2.1. Прям.</t>
  </si>
  <si>
    <t>2.2. Прям.</t>
  </si>
  <si>
    <t>2.3. Прям.</t>
  </si>
  <si>
    <t>3. Прям.</t>
  </si>
  <si>
    <t>4.Прям.</t>
  </si>
  <si>
    <t xml:space="preserve">5.   Обрат. </t>
  </si>
  <si>
    <t xml:space="preserve">5.1.Обрат. </t>
  </si>
  <si>
    <t>6.Обрат.</t>
  </si>
  <si>
    <t>6.1.Обрат.</t>
  </si>
  <si>
    <t>6.2.Обрат.</t>
  </si>
  <si>
    <t>1.Обрат.</t>
  </si>
  <si>
    <t xml:space="preserve">1.1.Обрат. </t>
  </si>
  <si>
    <t>1.2.Обрат.</t>
  </si>
  <si>
    <t xml:space="preserve">1.2.а) Обрат. </t>
  </si>
  <si>
    <t>1.2.б) Обрат.</t>
  </si>
  <si>
    <t>1.3. Обрат.</t>
  </si>
  <si>
    <t>2.Обрат.</t>
  </si>
  <si>
    <t>2.1.Обрат.</t>
  </si>
  <si>
    <t>3.1.Прям.</t>
  </si>
  <si>
    <t xml:space="preserve">3.2.Обрат. </t>
  </si>
  <si>
    <t>4.Обрат.</t>
  </si>
  <si>
    <t xml:space="preserve">4.1. Обрат. </t>
  </si>
  <si>
    <t xml:space="preserve">2.1.Обрат. </t>
  </si>
  <si>
    <t>2.2.Прям.</t>
  </si>
  <si>
    <t xml:space="preserve">2.3. Обрат. </t>
  </si>
  <si>
    <t>2.4. Обрат.</t>
  </si>
  <si>
    <t>2.5.Прям.</t>
  </si>
  <si>
    <t>2.6.Прям.</t>
  </si>
  <si>
    <t xml:space="preserve">3.1.Обрат. </t>
  </si>
  <si>
    <t>3.2. Прям</t>
  </si>
  <si>
    <t>3.2. а) Прям.</t>
  </si>
  <si>
    <t>3.2. б) Прям.</t>
  </si>
  <si>
    <t>3.2. в) Прям.</t>
  </si>
  <si>
    <t xml:space="preserve">4.    Обрат. </t>
  </si>
  <si>
    <t>5.2. Прям.</t>
  </si>
  <si>
    <t xml:space="preserve"> </t>
  </si>
  <si>
    <t>1
1
1</t>
  </si>
  <si>
    <t>1
1
1
1</t>
  </si>
  <si>
    <t>Уменьшение cрока рассмотрения заявок позволит более оперативно подключать заявителей.</t>
  </si>
  <si>
    <t>Данные мероприятия должны повысить качество обслуживания потребителей</t>
  </si>
  <si>
    <t>Анкета для обоснования показателей надежности и качества ТСО</t>
  </si>
  <si>
    <t>Форма 3.2</t>
  </si>
  <si>
    <t>Форма 3.3</t>
  </si>
  <si>
    <t>--</t>
  </si>
  <si>
    <t>1
1</t>
  </si>
  <si>
    <t xml:space="preserve">Расчет произведен на основании Методических указаний утвержденных приказом Минэнерго от 14.10.2013 г. № 718 </t>
  </si>
  <si>
    <t>(организация)</t>
  </si>
  <si>
    <t>Листов</t>
  </si>
  <si>
    <t>Номер
формы</t>
  </si>
  <si>
    <t>Описание
(обоснование)</t>
  </si>
  <si>
    <t>Должность                                                                         ( Подпись)</t>
  </si>
  <si>
    <t>Оптимизация сроков работы с потребителями по технологическим присоединениям.</t>
  </si>
  <si>
    <t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t>
  </si>
  <si>
    <t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t>
  </si>
  <si>
    <t>(4)</t>
  </si>
  <si>
    <t>Для организации по управлению 
единой национальной (общероссийской) электрической сетью:                α = 0,75
Для территориальной сетевой организации:         α = 0,65</t>
  </si>
  <si>
    <t xml:space="preserve">1
1
1
1
1
1
</t>
  </si>
  <si>
    <t xml:space="preserve">1
1
1
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</si>
  <si>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</si>
  <si>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</si>
  <si>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</si>
  <si>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6. оценка достижения показателя уровня качества оказываемых услуг, Ккач   (организации по управлению единой национальной (общероссийской) электрической сетью)</t>
  </si>
  <si>
    <t>Наименование предприятия:</t>
  </si>
  <si>
    <t>МУП "ЖКХ Средневасюганское"</t>
  </si>
  <si>
    <t>/А.В.Карнаухов/</t>
  </si>
  <si>
    <t>и.о. директора МУП "ЖКХ Средневасюганское"</t>
  </si>
  <si>
    <t>8 (38253) 25-4-84</t>
  </si>
  <si>
    <t>elenapozolotina@yandex.ru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</si>
  <si>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</si>
  <si>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(Почз_тпр)</t>
  </si>
  <si>
    <r>
      <t>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 xml:space="preserve"> = </t>
    </r>
  </si>
  <si>
    <t>Показатель качества рассмотрения заявок на технологическое присоединение</t>
  </si>
  <si>
    <t>Форма 3.1.</t>
  </si>
  <si>
    <t>Форма 3.3.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</si>
  <si>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(2.1)</t>
    </r>
  </si>
  <si>
    <t>Форма 3.2.</t>
  </si>
  <si>
    <r>
      <t>Показатель соблюдения антимонопольного законодательства при технологическое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</si>
  <si>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определяется по формуле :</t>
  </si>
  <si>
    <r>
      <t>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 xml:space="preserve"> = 0,1 * И</t>
    </r>
    <r>
      <rPr>
        <vertAlign val="subscript"/>
        <sz val="13"/>
        <rFont val="Times New Roman"/>
        <family val="1"/>
      </rPr>
      <t>Н</t>
    </r>
    <r>
      <rPr>
        <sz val="13"/>
        <rFont val="Times New Roman"/>
        <family val="1"/>
      </rPr>
      <t xml:space="preserve"> + 0,7 * И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+ 0,2 * Р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,     (3.1)</t>
    </r>
  </si>
  <si>
    <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 xml:space="preserve"> = </t>
    </r>
  </si>
  <si>
    <t>Оценка каждого параметра (критерия) производится анализ значения величины</t>
  </si>
  <si>
    <t xml:space="preserve"> (Ф / П * 100) определяется  :</t>
  </si>
  <si>
    <r>
      <t>К</t>
    </r>
    <r>
      <rPr>
        <vertAlign val="subscript"/>
        <sz val="14"/>
        <rFont val="Times New Roman"/>
        <family val="1"/>
      </rPr>
      <t>об</t>
    </r>
    <r>
      <rPr>
        <sz val="14"/>
        <rFont val="Times New Roman"/>
        <family val="1"/>
      </rPr>
      <t xml:space="preserve"> = α х К</t>
    </r>
    <r>
      <rPr>
        <vertAlign val="subscript"/>
        <sz val="14"/>
        <rFont val="Times New Roman"/>
        <family val="1"/>
      </rPr>
      <t>над</t>
    </r>
    <r>
      <rPr>
        <sz val="14"/>
        <rFont val="Times New Roman"/>
        <family val="1"/>
      </rPr>
      <t xml:space="preserve"> + β1 х К</t>
    </r>
    <r>
      <rPr>
        <vertAlign val="subscript"/>
        <sz val="14"/>
        <rFont val="Times New Roman"/>
        <family val="1"/>
      </rPr>
      <t xml:space="preserve">кач1 </t>
    </r>
    <r>
      <rPr>
        <sz val="14"/>
        <rFont val="Times New Roman"/>
        <family val="1"/>
      </rPr>
      <t>+  β2 х К</t>
    </r>
    <r>
      <rPr>
        <vertAlign val="subscript"/>
        <sz val="14"/>
        <rFont val="Times New Roman"/>
        <family val="1"/>
      </rPr>
      <t>2кач</t>
    </r>
    <r>
      <rPr>
        <sz val="14"/>
        <rFont val="Times New Roman"/>
        <family val="1"/>
      </rPr>
      <t xml:space="preserve"> </t>
    </r>
    <r>
      <rPr>
        <vertAlign val="subscript"/>
        <sz val="14"/>
        <rFont val="Times New Roman"/>
        <family val="1"/>
      </rPr>
      <t xml:space="preserve">     </t>
    </r>
    <r>
      <rPr>
        <sz val="14"/>
        <rFont val="Times New Roman"/>
        <family val="1"/>
      </rPr>
      <t>(5)</t>
    </r>
  </si>
  <si>
    <t>1
1
1
1
1</t>
  </si>
  <si>
    <r>
      <t>К</t>
    </r>
    <r>
      <rPr>
        <vertAlign val="subscript"/>
        <sz val="14"/>
        <rFont val="Times New Roman"/>
        <family val="1"/>
      </rPr>
      <t xml:space="preserve">об  </t>
    </r>
    <r>
      <rPr>
        <sz val="14"/>
        <rFont val="Times New Roman"/>
        <family val="1"/>
      </rPr>
      <t>=</t>
    </r>
  </si>
  <si>
    <t>к Пояснительной записке от _______________ №</t>
  </si>
  <si>
    <t>_____</t>
  </si>
  <si>
    <t>Форма 8. 1 - Журнал учета данных первичной информации по всем прекращениям передачи электрической энергии</t>
  </si>
  <si>
    <t>Форма 8 часть 1</t>
  </si>
  <si>
    <t>Форма 8 часть 2</t>
  </si>
  <si>
    <t>Форма 8 часть 3</t>
  </si>
  <si>
    <t xml:space="preserve">произошедших на объектах электросетевых организаций за </t>
  </si>
  <si>
    <t>справочно</t>
  </si>
  <si>
    <t>N п/п</t>
  </si>
  <si>
    <t>Наименование структурной единицы электросетевой
сетевой организации *(1)</t>
  </si>
  <si>
    <t>Диспетчерское наименование подстанции или ЛЭП, в результате отключения которой произошло прекращение передачи электроэнергии потреби-
телям услуг</t>
  </si>
  <si>
    <t>Вид объ-
екта (ПС, ЛЭП)</t>
  </si>
  <si>
    <t>Высший класс напря-
жения обесто-
ченного оборудования, кВ</t>
  </si>
  <si>
    <t xml:space="preserve">Причина прекращения передачи электрической энергии (1/0)*(2)
</t>
  </si>
  <si>
    <t>Признак АПВ (1/0)*(3)</t>
  </si>
  <si>
    <t>Признак АВР (1/0)*(4)</t>
  </si>
  <si>
    <t>Количество точек поставки, по которым произошло прекращение  электрической энергии, шт.</t>
  </si>
  <si>
    <t>Количество потребителей услуг (производителя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</si>
  <si>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</si>
  <si>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yстранения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</si>
  <si>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</si>
  <si>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</si>
  <si>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*(5),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</si>
  <si>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</si>
  <si>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</si>
  <si>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r>
      <t xml:space="preserve">Продолжительность прекращения передачи электрической энергии,
</t>
    </r>
    <r>
      <rPr>
        <b/>
        <sz val="12"/>
        <color indexed="8"/>
        <rFont val="Times New Roman"/>
        <family val="1"/>
      </rPr>
      <t xml:space="preserve"> (часы, минуты)</t>
    </r>
  </si>
  <si>
    <r>
      <t xml:space="preserve">Продолжительность прекращения передачи электрической энергии,
 </t>
    </r>
    <r>
      <rPr>
        <b/>
        <sz val="12"/>
        <color indexed="8"/>
        <rFont val="Times New Roman"/>
        <family val="1"/>
      </rPr>
      <t>(час )</t>
    </r>
  </si>
  <si>
    <t>Потребители электрической энергии</t>
  </si>
  <si>
    <t>Электро-
сетевые органи-
зации</t>
  </si>
  <si>
    <t>Произво-
дители электри-
ческой энергии</t>
  </si>
  <si>
    <t>Всего
(сумма
граф
 9-15)</t>
  </si>
  <si>
    <t>Электро-
сетевые организации</t>
  </si>
  <si>
    <t>Производители электри-
ческой энергии</t>
  </si>
  <si>
    <t>Всего
(сумма
граф
 25-27)</t>
  </si>
  <si>
    <t>1 категория надежности</t>
  </si>
  <si>
    <t>2 категория надежности</t>
  </si>
  <si>
    <t>3 кате-
гория
надеж-
ности</t>
  </si>
  <si>
    <t>с макси-
мальной мощно-
стью до 150 кВт</t>
  </si>
  <si>
    <t>с макси-
мальной мощно-
стью от 150 до 670 кВт</t>
  </si>
  <si>
    <t>с макси-
мальной мощно-
стью свыше 670 кВт</t>
  </si>
  <si>
    <t>Всего
(сумма
граф
 17-21)</t>
  </si>
  <si>
    <t>полное</t>
  </si>
  <si>
    <t>части-
чное</t>
  </si>
  <si>
    <t>Служба ПС и РЗА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</si>
  <si>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</si>
  <si>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</si>
  <si>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</si>
  <si>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</si>
  <si>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</si>
  <si>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</si>
  <si>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</si>
  <si>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</si>
  <si>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</si>
  <si>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</si>
  <si>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</si>
  <si>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</si>
  <si>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</si>
  <si>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</si>
  <si>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</si>
  <si>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</si>
  <si>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</si>
  <si>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</si>
  <si>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</si>
  <si>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</si>
  <si>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</si>
  <si>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</si>
  <si>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</si>
  <si>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</si>
  <si>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</si>
  <si>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</si>
  <si>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</si>
  <si>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</si>
  <si>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</si>
  <si>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</si>
  <si>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</si>
  <si>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</si>
  <si>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</si>
  <si>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</si>
  <si>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</si>
  <si>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</si>
  <si>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</si>
  <si>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</si>
  <si>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</si>
  <si>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</si>
  <si>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</si>
  <si>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</si>
  <si>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</si>
  <si>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</si>
  <si>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</si>
  <si>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</si>
  <si>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</si>
  <si>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</si>
  <si>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</si>
  <si>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</si>
  <si>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</si>
  <si>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</si>
  <si>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</si>
  <si>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</si>
  <si>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</si>
  <si>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</si>
  <si>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</si>
  <si>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</si>
  <si>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</si>
  <si>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</si>
  <si>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</si>
  <si>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</si>
  <si>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</si>
  <si>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</si>
  <si>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</si>
  <si>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</si>
  <si>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</si>
  <si>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</si>
  <si>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</si>
  <si>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</si>
  <si>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</si>
  <si>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</si>
  <si>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</si>
  <si>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</si>
  <si>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</si>
  <si>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</si>
  <si>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</si>
  <si>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</si>
  <si>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</si>
  <si>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</si>
  <si>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</si>
  <si>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</si>
  <si>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</si>
  <si>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</si>
  <si>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</si>
  <si>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</si>
  <si>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</si>
  <si>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</si>
  <si>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</si>
  <si>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</si>
  <si>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</si>
  <si>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</si>
  <si>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</si>
  <si>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</si>
  <si>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</si>
  <si>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</si>
  <si>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</si>
  <si>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</si>
  <si>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</si>
  <si>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</si>
  <si>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</si>
  <si>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</si>
  <si>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</si>
  <si>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</si>
  <si>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</si>
  <si>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</si>
  <si>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</si>
  <si>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</si>
  <si>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 xml:space="preserve"> год</t>
  </si>
  <si>
    <t>наименование электросетевой организации</t>
  </si>
  <si>
    <t>№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</si>
  <si>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</si>
  <si>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</si>
  <si>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</si>
  <si>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</si>
  <si>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</si>
  <si>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</si>
  <si>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</si>
  <si>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</si>
  <si>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</si>
  <si>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</si>
  <si>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</si>
  <si>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</si>
  <si>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</si>
  <si>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Пояснительная записка </t>
  </si>
  <si>
    <t xml:space="preserve">Условия по которым проверяется выполнения данного показателя </t>
  </si>
  <si>
    <t>Следовательно данный показатель считается достигнутым</t>
  </si>
  <si>
    <t>Смотри выводы !!!!!!!</t>
  </si>
  <si>
    <t>Фактические значения показателя :</t>
  </si>
  <si>
    <t>Плановае значения показателя :</t>
  </si>
  <si>
    <t>Расчет фактических показателей по формам 3.1., 3.2., 3.3.  :</t>
  </si>
  <si>
    <r>
      <t>Значение показателя уровня качества обслуживания потребителей услуг (П</t>
    </r>
    <r>
      <rPr>
        <b/>
        <vertAlign val="subscript"/>
        <sz val="13"/>
        <rFont val="Times New Roman"/>
        <family val="1"/>
      </rPr>
      <t>ТСО</t>
    </r>
    <r>
      <rPr>
        <b/>
        <sz val="13"/>
        <rFont val="Times New Roman"/>
        <family val="1"/>
      </rPr>
      <t>)</t>
    </r>
  </si>
  <si>
    <r>
      <t xml:space="preserve"> надежности и качества услуг считается </t>
    </r>
    <r>
      <rPr>
        <b/>
        <sz val="12"/>
        <rFont val="Times New Roman"/>
        <family val="1"/>
      </rPr>
      <t>:</t>
    </r>
  </si>
  <si>
    <t xml:space="preserve">Достигнутым </t>
  </si>
  <si>
    <t xml:space="preserve">Следовательно Задача считается достигнутой </t>
  </si>
  <si>
    <t xml:space="preserve">                                                    (должность)                            (подпись)</t>
  </si>
  <si>
    <t>Форма 8.1</t>
  </si>
  <si>
    <t xml:space="preserve">Журнал учета данных первичной информации по всем прекращениям передачи электрической энергии произошедших на объектах электросетевых организаций  </t>
  </si>
  <si>
    <t>Форма 8.3</t>
  </si>
  <si>
    <t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</si>
  <si>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План_факт</t>
  </si>
  <si>
    <t>Таблица1</t>
  </si>
  <si>
    <t>Расчет понижающих (повышающих) коэффициентов, корректирующие необходимую валовую выручку</t>
  </si>
  <si>
    <t>Пояснит записка</t>
  </si>
  <si>
    <t>План</t>
  </si>
  <si>
    <t>0,1*Форма.2.1!P27+0,7*Форма.2.2!P22+0,2*Форма.2.3!P28</t>
  </si>
  <si>
    <t>Согласно пункта 4.4. Методических указаний значение показателя</t>
  </si>
  <si>
    <r>
      <t xml:space="preserve">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) - определяются : 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</si>
  <si>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),  (2.2)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</si>
  <si>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</si>
  <si>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</si>
  <si>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</si>
  <si>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),  (2.3)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</si>
  <si>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</si>
  <si>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</si>
  <si>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сд_тпр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</si>
  <si>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- 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),  (2.4)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</si>
  <si>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</si>
  <si>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</si>
  <si>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очз_тпр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</si>
  <si>
    <r>
      <t>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) - определяются : </t>
    </r>
  </si>
  <si>
    <t xml:space="preserve">Показатель качества исполнения договоров об осуществлении технологическое присоединение </t>
  </si>
  <si>
    <t>Показатель соблюдения антимонопольного законодательства при технологическое присоединении заявителей</t>
  </si>
  <si>
    <t>к элек.сетям сетевой организации (ПНПА_ТПР)</t>
  </si>
  <si>
    <t>Таблица 1 Понижающие (повышающие) коэффициенты, корректирующие необходимую валовую выручку сетевых организаций Томской области</t>
  </si>
  <si>
    <t>№,</t>
  </si>
  <si>
    <t>Наименование организации</t>
  </si>
  <si>
    <t>Дата поступления отчета</t>
  </si>
  <si>
    <t>K</t>
  </si>
  <si>
    <t>Пп</t>
  </si>
  <si>
    <t>Кнад</t>
  </si>
  <si>
    <t>Птсо</t>
  </si>
  <si>
    <t>Ккач1</t>
  </si>
  <si>
    <t>Птпр</t>
  </si>
  <si>
    <t>Ккач2</t>
  </si>
  <si>
    <t>Коб</t>
  </si>
  <si>
    <t>КНК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</si>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</sst>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[$-FC19]d\ mmmm\ yyyy\ &quot;г.&quot;"/>
    <numFmt numFmtId="173" formatCode="000000"/>
    <numFmt numFmtId="174" formatCode="_-* #,##0_р_._-;\-* #,##0_р_._-;_-* &quot;-&quot;??_р_._-;_-@_-"/>
    <numFmt numFmtId="175" formatCode="0.000000000"/>
    <numFmt numFmtId="176" formatCode="[$-F400]h:mm:ss\ AM/PM"/>
  </numFmts>
  <fonts count="104">
    <font>
      <sz val="12"/>
      <name val="Times New Roman"/>
      <family val="0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b/>
      <sz val="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2"/>
      <color indexed="9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b/>
      <sz val="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.75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bscript"/>
      <sz val="13"/>
      <name val="Times New Roman"/>
      <family val="1"/>
    </font>
    <font>
      <b/>
      <vertAlign val="subscript"/>
      <sz val="13"/>
      <name val="Times New Roman"/>
      <family val="1"/>
    </font>
    <font>
      <vertAlign val="subscript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  <font>
      <sz val="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2"/>
      <color theme="0"/>
      <name val="Times New Roman"/>
      <family val="1"/>
    </font>
    <font>
      <sz val="11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164" fontId="7" fillId="0" borderId="0">
      <alignment/>
      <protection locked="0"/>
    </xf>
    <xf numFmtId="0" fontId="7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 horizontal="left" vertical="center"/>
      <protection/>
    </xf>
    <xf numFmtId="0" fontId="3" fillId="0" borderId="0" xfId="54" applyNumberFormat="1" applyFont="1" applyFill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4" applyNumberFormat="1" applyFont="1" applyFill="1" applyBorder="1" applyAlignment="1" applyProtection="1">
      <alignment horizontal="left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9" fillId="33" borderId="17" xfId="54" applyNumberFormat="1" applyFont="1" applyFill="1" applyBorder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168" fontId="9" fillId="33" borderId="17" xfId="54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textRotation="90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7" fontId="9" fillId="34" borderId="14" xfId="54" applyNumberFormat="1" applyFont="1" applyFill="1" applyBorder="1" applyAlignment="1" applyProtection="1">
      <alignment horizontal="center" vertical="center" wrapText="1"/>
      <protection/>
    </xf>
    <xf numFmtId="0" fontId="9" fillId="33" borderId="11" xfId="54" applyNumberFormat="1" applyFont="1" applyFill="1" applyBorder="1" applyAlignment="1" applyProtection="1">
      <alignment horizontal="center" vertical="center" wrapText="1"/>
      <protection/>
    </xf>
    <xf numFmtId="167" fontId="9" fillId="33" borderId="11" xfId="54" applyNumberFormat="1" applyFont="1" applyFill="1" applyBorder="1" applyAlignment="1" applyProtection="1">
      <alignment horizontal="center" vertical="center" wrapText="1"/>
      <protection/>
    </xf>
    <xf numFmtId="0" fontId="9" fillId="35" borderId="11" xfId="54" applyNumberFormat="1" applyFont="1" applyFill="1" applyBorder="1" applyAlignment="1" applyProtection="1">
      <alignment horizontal="center" vertical="center" wrapText="1"/>
      <protection/>
    </xf>
    <xf numFmtId="0" fontId="9" fillId="34" borderId="14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8" fontId="9" fillId="35" borderId="13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1" fillId="0" borderId="16" xfId="0" applyNumberFormat="1" applyFont="1" applyBorder="1" applyAlignment="1" applyProtection="1">
      <alignment horizontal="left" indent="2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1" fillId="0" borderId="11" xfId="57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textRotation="90" wrapText="1"/>
      <protection/>
    </xf>
    <xf numFmtId="0" fontId="0" fillId="0" borderId="0" xfId="0" applyNumberFormat="1" applyFont="1" applyBorder="1" applyAlignment="1" applyProtection="1">
      <alignment horizontal="left" indent="2"/>
      <protection/>
    </xf>
    <xf numFmtId="16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165" fontId="9" fillId="34" borderId="14" xfId="54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 horizontal="center" vertical="center" wrapText="1"/>
      <protection/>
    </xf>
    <xf numFmtId="167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88" fillId="0" borderId="0" xfId="0" applyNumberFormat="1" applyFont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horizontal="center" vertical="center" textRotation="90" wrapText="1"/>
      <protection/>
    </xf>
    <xf numFmtId="0" fontId="2" fillId="37" borderId="0" xfId="0" applyFont="1" applyFill="1" applyAlignment="1" applyProtection="1">
      <alignment horizontal="center" vertical="center" textRotation="90" wrapText="1"/>
      <protection/>
    </xf>
    <xf numFmtId="0" fontId="3" fillId="37" borderId="0" xfId="0" applyFont="1" applyFill="1" applyAlignment="1" applyProtection="1">
      <alignment horizontal="center" vertical="center" wrapText="1"/>
      <protection/>
    </xf>
    <xf numFmtId="0" fontId="20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89" fillId="0" borderId="20" xfId="55" applyFont="1" applyBorder="1" applyAlignment="1">
      <alignment horizontal="center" vertical="center"/>
      <protection/>
    </xf>
    <xf numFmtId="0" fontId="90" fillId="0" borderId="20" xfId="55" applyFont="1" applyBorder="1" applyAlignment="1">
      <alignment horizontal="center" vertical="center"/>
      <protection/>
    </xf>
    <xf numFmtId="0" fontId="91" fillId="0" borderId="20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92" fillId="33" borderId="11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92" fillId="0" borderId="11" xfId="55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>
      <alignment wrapText="1"/>
      <protection/>
    </xf>
    <xf numFmtId="0" fontId="12" fillId="33" borderId="11" xfId="55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left" vertical="center" wrapText="1"/>
      <protection/>
    </xf>
    <xf numFmtId="0" fontId="92" fillId="36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92" fillId="0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>
      <alignment vertical="center" wrapText="1"/>
      <protection/>
    </xf>
    <xf numFmtId="0" fontId="92" fillId="0" borderId="16" xfId="55" applyFont="1" applyBorder="1" applyAlignment="1">
      <alignment horizontal="center" vertical="center"/>
      <protection/>
    </xf>
    <xf numFmtId="0" fontId="92" fillId="0" borderId="14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left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92" fillId="0" borderId="11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92" fillId="0" borderId="10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89" fillId="0" borderId="22" xfId="55" applyFont="1" applyBorder="1" applyAlignment="1">
      <alignment horizontal="center" vertical="center"/>
      <protection/>
    </xf>
    <xf numFmtId="0" fontId="11" fillId="0" borderId="23" xfId="55" applyFont="1" applyFill="1" applyBorder="1" applyAlignment="1" applyProtection="1">
      <alignment horizontal="center" vertical="top"/>
      <protection/>
    </xf>
    <xf numFmtId="0" fontId="11" fillId="0" borderId="20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right" vertical="center" wrapText="1"/>
      <protection/>
    </xf>
    <xf numFmtId="0" fontId="0" fillId="0" borderId="20" xfId="55" applyFont="1" applyBorder="1" applyAlignment="1">
      <alignment horizontal="center" vertical="center"/>
      <protection/>
    </xf>
    <xf numFmtId="0" fontId="92" fillId="0" borderId="20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right" vertical="center" wrapText="1"/>
      <protection/>
    </xf>
    <xf numFmtId="0" fontId="0" fillId="0" borderId="24" xfId="55" applyFont="1" applyBorder="1" applyAlignment="1">
      <alignment horizontal="center" vertical="center"/>
      <protection/>
    </xf>
    <xf numFmtId="0" fontId="92" fillId="0" borderId="24" xfId="55" applyFont="1" applyBorder="1" applyAlignment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54" applyNumberFormat="1" applyFont="1" applyFill="1" applyBorder="1" applyAlignment="1" applyProtection="1">
      <alignment horizontal="left" vertical="center"/>
      <protection/>
    </xf>
    <xf numFmtId="0" fontId="9" fillId="0" borderId="0" xfId="54" applyNumberFormat="1" applyFont="1" applyFill="1" applyAlignment="1" applyProtection="1">
      <alignment horizontal="left"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33" borderId="23" xfId="55" applyFont="1" applyFill="1" applyBorder="1" applyAlignment="1">
      <alignment horizontal="center" vertical="center" wrapText="1"/>
      <protection/>
    </xf>
    <xf numFmtId="0" fontId="0" fillId="33" borderId="25" xfId="55" applyFont="1" applyFill="1" applyBorder="1" applyAlignment="1">
      <alignment horizontal="center" vertical="center" wrapText="1"/>
      <protection/>
    </xf>
    <xf numFmtId="0" fontId="0" fillId="36" borderId="21" xfId="55" applyFont="1" applyFill="1" applyBorder="1" applyAlignment="1" applyProtection="1">
      <alignment horizontal="center" vertical="center" wrapText="1"/>
      <protection locked="0"/>
    </xf>
    <xf numFmtId="0" fontId="0" fillId="36" borderId="26" xfId="55" applyFont="1" applyFill="1" applyBorder="1" applyAlignment="1" applyProtection="1">
      <alignment horizontal="center" vertical="center" wrapText="1"/>
      <protection locked="0"/>
    </xf>
    <xf numFmtId="0" fontId="0" fillId="36" borderId="27" xfId="55" applyFont="1" applyFill="1" applyBorder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 wrapText="1"/>
      <protection locked="0"/>
    </xf>
    <xf numFmtId="0" fontId="0" fillId="36" borderId="23" xfId="55" applyFont="1" applyFill="1" applyBorder="1" applyAlignment="1" applyProtection="1">
      <alignment horizontal="center" vertical="center" wrapText="1"/>
      <protection locked="0"/>
    </xf>
    <xf numFmtId="0" fontId="0" fillId="36" borderId="25" xfId="55" applyFont="1" applyFill="1" applyBorder="1" applyAlignment="1" applyProtection="1">
      <alignment horizontal="center" vertical="center" wrapText="1"/>
      <protection locked="0"/>
    </xf>
    <xf numFmtId="0" fontId="0" fillId="33" borderId="28" xfId="55" applyFont="1" applyFill="1" applyBorder="1" applyAlignment="1">
      <alignment horizontal="center" vertical="center" wrapText="1"/>
      <protection/>
    </xf>
    <xf numFmtId="0" fontId="0" fillId="33" borderId="29" xfId="55" applyFont="1" applyFill="1" applyBorder="1" applyAlignment="1">
      <alignment horizontal="center" vertical="center" wrapText="1"/>
      <protection/>
    </xf>
    <xf numFmtId="0" fontId="32" fillId="0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4" applyNumberFormat="1" applyFont="1" applyFill="1" applyBorder="1" applyAlignment="1" applyProtection="1">
      <alignment horizontal="left" vertical="center" wrapText="1"/>
      <protection/>
    </xf>
    <xf numFmtId="0" fontId="32" fillId="39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54" applyNumberFormat="1" applyFont="1" applyFill="1" applyBorder="1" applyAlignment="1" applyProtection="1">
      <alignment horizontal="left" vertical="center" wrapText="1"/>
      <protection/>
    </xf>
    <xf numFmtId="0" fontId="32" fillId="0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9" fillId="40" borderId="11" xfId="54" applyNumberFormat="1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 vertical="center" wrapText="1"/>
      <protection/>
    </xf>
    <xf numFmtId="165" fontId="25" fillId="41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165" fontId="9" fillId="41" borderId="31" xfId="54" applyNumberFormat="1" applyFont="1" applyFill="1" applyBorder="1" applyAlignment="1" applyProtection="1">
      <alignment horizontal="center" vertical="center" wrapText="1"/>
      <protection/>
    </xf>
    <xf numFmtId="0" fontId="4" fillId="40" borderId="31" xfId="0" applyFont="1" applyFill="1" applyBorder="1" applyAlignment="1" applyProtection="1">
      <alignment horizontal="center" vertical="center" wrapText="1"/>
      <protection/>
    </xf>
    <xf numFmtId="2" fontId="9" fillId="41" borderId="31" xfId="54" applyNumberFormat="1" applyFont="1" applyFill="1" applyBorder="1" applyAlignment="1" applyProtection="1">
      <alignment horizontal="center" vertical="center" wrapText="1"/>
      <protection/>
    </xf>
    <xf numFmtId="2" fontId="25" fillId="41" borderId="31" xfId="0" applyNumberFormat="1" applyFont="1" applyFill="1" applyBorder="1" applyAlignment="1" applyProtection="1">
      <alignment horizontal="center" vertical="center" wrapText="1"/>
      <protection/>
    </xf>
    <xf numFmtId="165" fontId="9" fillId="41" borderId="17" xfId="54" applyNumberFormat="1" applyFont="1" applyFill="1" applyBorder="1" applyAlignment="1" applyProtection="1">
      <alignment horizontal="center" vertical="center"/>
      <protection/>
    </xf>
    <xf numFmtId="0" fontId="4" fillId="42" borderId="11" xfId="0" applyNumberFormat="1" applyFont="1" applyFill="1" applyBorder="1" applyAlignment="1" applyProtection="1">
      <alignment horizontal="center" vertical="center" wrapText="1"/>
      <protection/>
    </xf>
    <xf numFmtId="0" fontId="4" fillId="42" borderId="18" xfId="0" applyNumberFormat="1" applyFont="1" applyFill="1" applyBorder="1" applyAlignment="1" applyProtection="1">
      <alignment horizontal="center" vertical="center" wrapText="1"/>
      <protection/>
    </xf>
    <xf numFmtId="0" fontId="4" fillId="42" borderId="30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165" fontId="9" fillId="34" borderId="31" xfId="54" applyNumberFormat="1" applyFont="1" applyFill="1" applyBorder="1" applyAlignment="1" applyProtection="1">
      <alignment horizontal="center" vertical="center" wrapText="1"/>
      <protection/>
    </xf>
    <xf numFmtId="168" fontId="9" fillId="41" borderId="11" xfId="54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89" fillId="0" borderId="20" xfId="55" applyFont="1" applyBorder="1" applyAlignment="1">
      <alignment/>
      <protection/>
    </xf>
    <xf numFmtId="0" fontId="89" fillId="0" borderId="28" xfId="55" applyFont="1" applyBorder="1" applyAlignment="1">
      <alignment/>
      <protection/>
    </xf>
    <xf numFmtId="0" fontId="92" fillId="0" borderId="20" xfId="55" applyFont="1" applyBorder="1" applyAlignment="1">
      <alignment/>
      <protection/>
    </xf>
    <xf numFmtId="0" fontId="92" fillId="0" borderId="24" xfId="55" applyFont="1" applyFill="1" applyBorder="1" applyAlignment="1">
      <alignment/>
      <protection/>
    </xf>
    <xf numFmtId="0" fontId="92" fillId="0" borderId="24" xfId="55" applyFont="1" applyBorder="1" applyAlignment="1">
      <alignment/>
      <protection/>
    </xf>
    <xf numFmtId="0" fontId="89" fillId="0" borderId="24" xfId="55" applyFont="1" applyBorder="1" applyAlignment="1">
      <alignment/>
      <protection/>
    </xf>
    <xf numFmtId="0" fontId="89" fillId="0" borderId="0" xfId="55" applyFont="1" applyBorder="1" applyAlignment="1">
      <alignment/>
      <protection/>
    </xf>
    <xf numFmtId="0" fontId="89" fillId="0" borderId="23" xfId="55" applyFont="1" applyBorder="1" applyAlignment="1">
      <alignment/>
      <protection/>
    </xf>
    <xf numFmtId="0" fontId="12" fillId="0" borderId="13" xfId="55" applyFont="1" applyBorder="1" applyAlignment="1">
      <alignment horizontal="left" vertical="center"/>
      <protection/>
    </xf>
    <xf numFmtId="0" fontId="12" fillId="0" borderId="16" xfId="55" applyFont="1" applyBorder="1" applyAlignment="1">
      <alignment horizontal="left" vertical="center"/>
      <protection/>
    </xf>
    <xf numFmtId="0" fontId="89" fillId="0" borderId="32" xfId="55" applyFont="1" applyBorder="1" applyAlignment="1">
      <alignment/>
      <protection/>
    </xf>
    <xf numFmtId="0" fontId="89" fillId="0" borderId="33" xfId="55" applyFont="1" applyBorder="1" applyAlignment="1">
      <alignment/>
      <protection/>
    </xf>
    <xf numFmtId="0" fontId="92" fillId="0" borderId="33" xfId="55" applyFont="1" applyBorder="1" applyAlignment="1">
      <alignment/>
      <protection/>
    </xf>
    <xf numFmtId="0" fontId="89" fillId="0" borderId="21" xfId="55" applyFont="1" applyBorder="1" applyAlignment="1">
      <alignment/>
      <protection/>
    </xf>
    <xf numFmtId="0" fontId="89" fillId="0" borderId="27" xfId="55" applyFont="1" applyBorder="1" applyAlignment="1">
      <alignment/>
      <protection/>
    </xf>
    <xf numFmtId="49" fontId="89" fillId="0" borderId="24" xfId="55" applyNumberFormat="1" applyFont="1" applyBorder="1" applyAlignment="1">
      <alignment/>
      <protection/>
    </xf>
    <xf numFmtId="49" fontId="92" fillId="0" borderId="20" xfId="55" applyNumberFormat="1" applyFont="1" applyBorder="1" applyAlignment="1">
      <alignment/>
      <protection/>
    </xf>
    <xf numFmtId="0" fontId="94" fillId="0" borderId="20" xfId="55" applyFont="1" applyBorder="1" applyAlignment="1">
      <alignment/>
      <protection/>
    </xf>
    <xf numFmtId="0" fontId="0" fillId="36" borderId="21" xfId="55" applyFont="1" applyFill="1" applyBorder="1" applyAlignment="1" applyProtection="1">
      <alignment horizontal="left" vertical="center"/>
      <protection locked="0"/>
    </xf>
    <xf numFmtId="0" fontId="92" fillId="36" borderId="21" xfId="55" applyFont="1" applyFill="1" applyBorder="1" applyAlignment="1" applyProtection="1">
      <alignment horizontal="left"/>
      <protection locked="0"/>
    </xf>
    <xf numFmtId="0" fontId="95" fillId="0" borderId="20" xfId="55" applyFont="1" applyBorder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2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2" fontId="9" fillId="0" borderId="31" xfId="54" applyNumberFormat="1" applyFont="1" applyFill="1" applyBorder="1" applyAlignment="1" applyProtection="1">
      <alignment horizontal="center" vertical="center" wrapText="1"/>
      <protection/>
    </xf>
    <xf numFmtId="2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65" fontId="9" fillId="0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65" fontId="9" fillId="0" borderId="31" xfId="54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67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indent="5"/>
      <protection/>
    </xf>
    <xf numFmtId="0" fontId="11" fillId="0" borderId="0" xfId="0" applyNumberFormat="1" applyFont="1" applyBorder="1" applyAlignment="1" applyProtection="1">
      <alignment horizontal="left" vertical="center" indent="5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97" fillId="0" borderId="20" xfId="55" applyFont="1" applyBorder="1" applyAlignment="1">
      <alignment/>
      <protection/>
    </xf>
    <xf numFmtId="0" fontId="11" fillId="0" borderId="20" xfId="55" applyFont="1" applyFill="1" applyBorder="1" applyAlignment="1" applyProtection="1">
      <alignment horizontal="left" vertical="top"/>
      <protection/>
    </xf>
    <xf numFmtId="0" fontId="0" fillId="36" borderId="28" xfId="55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 inden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98" fillId="0" borderId="0" xfId="0" applyNumberFormat="1" applyFont="1" applyAlignment="1" applyProtection="1">
      <alignment/>
      <protection/>
    </xf>
    <xf numFmtId="0" fontId="99" fillId="0" borderId="0" xfId="0" applyNumberFormat="1" applyFont="1" applyAlignment="1" applyProtection="1">
      <alignment/>
      <protection/>
    </xf>
    <xf numFmtId="0" fontId="100" fillId="0" borderId="0" xfId="54" applyNumberFormat="1" applyFont="1" applyFill="1" applyAlignment="1" applyProtection="1">
      <alignment horizontal="left" vertical="center"/>
      <protection/>
    </xf>
    <xf numFmtId="0" fontId="101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165" fontId="0" fillId="0" borderId="11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wrapText="1"/>
      <protection/>
    </xf>
    <xf numFmtId="0" fontId="102" fillId="0" borderId="0" xfId="0" applyNumberFormat="1" applyFont="1" applyFill="1" applyAlignment="1" applyProtection="1">
      <alignment horizontal="left" vertical="center"/>
      <protection/>
    </xf>
    <xf numFmtId="0" fontId="103" fillId="43" borderId="0" xfId="0" applyFont="1" applyFill="1" applyAlignment="1" applyProtection="1">
      <alignment horizontal="center"/>
      <protection/>
    </xf>
    <xf numFmtId="0" fontId="103" fillId="43" borderId="11" xfId="0" applyFont="1" applyFill="1" applyBorder="1" applyAlignment="1" applyProtection="1">
      <alignment horizontal="center"/>
      <protection/>
    </xf>
    <xf numFmtId="0" fontId="103" fillId="43" borderId="13" xfId="0" applyFont="1" applyFill="1" applyBorder="1" applyAlignment="1" applyProtection="1">
      <alignment horizontal="center"/>
      <protection/>
    </xf>
    <xf numFmtId="0" fontId="2" fillId="44" borderId="0" xfId="0" applyNumberFormat="1" applyFont="1" applyFill="1" applyBorder="1" applyAlignment="1" applyProtection="1">
      <alignment horizontal="left" vertical="center" wrapText="1"/>
      <protection/>
    </xf>
    <xf numFmtId="0" fontId="0" fillId="44" borderId="0" xfId="0" applyNumberFormat="1" applyFill="1" applyAlignment="1" applyProtection="1">
      <alignment horizontal="center" vertical="center" wrapText="1"/>
      <protection/>
    </xf>
    <xf numFmtId="0" fontId="4" fillId="44" borderId="11" xfId="0" applyNumberFormat="1" applyFont="1" applyFill="1" applyBorder="1" applyAlignment="1" applyProtection="1">
      <alignment horizontal="center" vertical="center" wrapText="1"/>
      <protection/>
    </xf>
    <xf numFmtId="0" fontId="103" fillId="0" borderId="11" xfId="0" applyFont="1" applyFill="1" applyBorder="1" applyAlignment="1" applyProtection="1">
      <alignment horizontal="center" vertical="center" wrapText="1"/>
      <protection/>
    </xf>
    <xf numFmtId="0" fontId="0" fillId="44" borderId="0" xfId="0" applyNumberFormat="1" applyFill="1" applyAlignment="1" applyProtection="1">
      <alignment/>
      <protection/>
    </xf>
    <xf numFmtId="0" fontId="2" fillId="44" borderId="11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Alignment="1" applyProtection="1">
      <alignment horizontal="center" vertical="center" wrapText="1"/>
      <protection/>
    </xf>
    <xf numFmtId="0" fontId="103" fillId="0" borderId="13" xfId="0" applyFont="1" applyFill="1" applyBorder="1" applyAlignment="1" applyProtection="1">
      <alignment horizontal="center" vertical="center" wrapText="1"/>
      <protection/>
    </xf>
    <xf numFmtId="0" fontId="4" fillId="44" borderId="11" xfId="0" applyFont="1" applyFill="1" applyBorder="1" applyAlignment="1" applyProtection="1">
      <alignment horizontal="center" vertical="center" wrapText="1"/>
      <protection/>
    </xf>
    <xf numFmtId="0" fontId="11" fillId="33" borderId="11" xfId="57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36" borderId="13" xfId="0" applyNumberFormat="1" applyFont="1" applyFill="1" applyBorder="1" applyAlignment="1" applyProtection="1">
      <alignment horizontal="left" vertical="center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92" fillId="45" borderId="11" xfId="55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65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53" applyFont="1" applyAlignment="1">
      <alignment horizontal="center" vertical="top"/>
      <protection/>
    </xf>
    <xf numFmtId="0" fontId="89" fillId="0" borderId="0" xfId="53" applyNumberFormat="1" applyFont="1" applyAlignment="1">
      <alignment horizontal="center" vertical="top"/>
      <protection/>
    </xf>
    <xf numFmtId="0" fontId="2" fillId="0" borderId="0" xfId="53" applyNumberFormat="1" applyFont="1" applyBorder="1" applyAlignment="1" applyProtection="1">
      <alignment horizontal="center" vertical="top"/>
      <protection/>
    </xf>
    <xf numFmtId="0" fontId="4" fillId="0" borderId="0" xfId="53" applyNumberFormat="1" applyFont="1" applyBorder="1" applyAlignment="1" applyProtection="1">
      <alignment horizontal="left" vertical="top"/>
      <protection/>
    </xf>
    <xf numFmtId="0" fontId="4" fillId="0" borderId="0" xfId="53" applyNumberFormat="1" applyFont="1" applyBorder="1" applyAlignment="1" applyProtection="1">
      <alignment horizontal="center" vertical="top"/>
      <protection/>
    </xf>
    <xf numFmtId="0" fontId="103" fillId="0" borderId="0" xfId="53" applyNumberFormat="1" applyFont="1" applyAlignment="1" applyProtection="1">
      <alignment horizontal="center" vertical="top"/>
      <protection/>
    </xf>
    <xf numFmtId="0" fontId="103" fillId="0" borderId="0" xfId="53" applyFont="1" applyAlignment="1">
      <alignment horizontal="center" vertical="top"/>
      <protection/>
    </xf>
    <xf numFmtId="0" fontId="103" fillId="0" borderId="0" xfId="53" applyFont="1" applyAlignment="1">
      <alignment horizontal="right" vertical="top"/>
      <protection/>
    </xf>
    <xf numFmtId="0" fontId="103" fillId="0" borderId="0" xfId="53" applyNumberFormat="1" applyFont="1" applyAlignment="1">
      <alignment horizontal="center" vertical="top"/>
      <protection/>
    </xf>
    <xf numFmtId="0" fontId="103" fillId="0" borderId="0" xfId="53" applyFont="1" applyFill="1" applyAlignment="1">
      <alignment horizontal="center" vertical="top"/>
      <protection/>
    </xf>
    <xf numFmtId="0" fontId="103" fillId="44" borderId="0" xfId="53" applyFont="1" applyFill="1" applyAlignment="1">
      <alignment horizontal="center" vertical="top"/>
      <protection/>
    </xf>
    <xf numFmtId="0" fontId="89" fillId="0" borderId="0" xfId="53" applyNumberFormat="1" applyFont="1" applyAlignment="1" applyProtection="1">
      <alignment horizontal="center" vertical="top"/>
      <protection/>
    </xf>
    <xf numFmtId="0" fontId="89" fillId="44" borderId="0" xfId="53" applyFont="1" applyFill="1" applyAlignment="1">
      <alignment horizontal="center" vertical="top"/>
      <protection/>
    </xf>
    <xf numFmtId="0" fontId="89" fillId="0" borderId="19" xfId="53" applyFont="1" applyBorder="1" applyAlignment="1">
      <alignment horizontal="center" vertical="top"/>
      <protection/>
    </xf>
    <xf numFmtId="0" fontId="89" fillId="0" borderId="12" xfId="53" applyFont="1" applyBorder="1" applyAlignment="1">
      <alignment horizontal="center" vertical="top"/>
      <protection/>
    </xf>
    <xf numFmtId="0" fontId="103" fillId="0" borderId="18" xfId="53" applyFont="1" applyBorder="1" applyAlignment="1">
      <alignment horizontal="center" vertical="top" wrapText="1"/>
      <protection/>
    </xf>
    <xf numFmtId="0" fontId="103" fillId="0" borderId="18" xfId="53" applyFont="1" applyBorder="1" applyAlignment="1">
      <alignment horizontal="center" vertical="top"/>
      <protection/>
    </xf>
    <xf numFmtId="0" fontId="103" fillId="0" borderId="11" xfId="53" applyFont="1" applyBorder="1" applyAlignment="1">
      <alignment horizontal="center" vertical="top"/>
      <protection/>
    </xf>
    <xf numFmtId="0" fontId="103" fillId="0" borderId="11" xfId="53" applyFont="1" applyBorder="1" applyAlignment="1">
      <alignment horizontal="center" vertical="top" wrapText="1"/>
      <protection/>
    </xf>
    <xf numFmtId="0" fontId="89" fillId="0" borderId="0" xfId="53" applyFont="1" applyAlignment="1">
      <alignment horizontal="center" vertical="top" wrapText="1"/>
      <protection/>
    </xf>
    <xf numFmtId="0" fontId="103" fillId="0" borderId="0" xfId="53" applyNumberFormat="1" applyFont="1" applyAlignment="1">
      <alignment horizontal="center" vertical="top" wrapText="1"/>
      <protection/>
    </xf>
    <xf numFmtId="0" fontId="103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103" fillId="0" borderId="11" xfId="0" applyFont="1" applyBorder="1" applyAlignment="1">
      <alignment horizontal="center" vertical="top" wrapText="1"/>
    </xf>
    <xf numFmtId="165" fontId="103" fillId="0" borderId="0" xfId="53" applyNumberFormat="1" applyFont="1" applyAlignment="1">
      <alignment horizontal="center" vertical="top"/>
      <protection/>
    </xf>
    <xf numFmtId="165" fontId="103" fillId="7" borderId="0" xfId="53" applyNumberFormat="1" applyFont="1" applyFill="1" applyAlignment="1">
      <alignment horizontal="center" vertical="top"/>
      <protection/>
    </xf>
    <xf numFmtId="0" fontId="89" fillId="0" borderId="0" xfId="53" applyFont="1" applyAlignment="1">
      <alignment horizontal="center" vertical="center"/>
      <protection/>
    </xf>
    <xf numFmtId="0" fontId="103" fillId="0" borderId="11" xfId="0" applyFont="1" applyBorder="1" applyAlignment="1">
      <alignment horizontal="center" vertical="center"/>
    </xf>
    <xf numFmtId="0" fontId="103" fillId="7" borderId="11" xfId="0" applyFont="1" applyFill="1" applyBorder="1" applyAlignment="1">
      <alignment horizontal="center" vertical="center" wrapText="1"/>
    </xf>
    <xf numFmtId="165" fontId="103" fillId="7" borderId="0" xfId="53" applyNumberFormat="1" applyFont="1" applyFill="1" applyAlignment="1">
      <alignment horizontal="center" vertical="center"/>
      <protection/>
    </xf>
    <xf numFmtId="0" fontId="103" fillId="0" borderId="0" xfId="53" applyFont="1" applyAlignment="1">
      <alignment horizontal="center" vertical="center"/>
      <protection/>
    </xf>
    <xf numFmtId="176" fontId="103" fillId="0" borderId="0" xfId="53" applyNumberFormat="1" applyFont="1" applyAlignment="1">
      <alignment horizontal="center" vertical="center"/>
      <protection/>
    </xf>
    <xf numFmtId="165" fontId="103" fillId="0" borderId="0" xfId="53" applyNumberFormat="1" applyFont="1" applyAlignment="1">
      <alignment horizontal="center" vertical="center"/>
      <protection/>
    </xf>
    <xf numFmtId="176" fontId="103" fillId="0" borderId="0" xfId="53" applyNumberFormat="1" applyFont="1" applyAlignment="1">
      <alignment horizontal="center" vertical="top"/>
      <protection/>
    </xf>
    <xf numFmtId="165" fontId="0" fillId="0" borderId="11" xfId="0" applyNumberFormat="1" applyBorder="1" applyAlignment="1">
      <alignment horizontal="center" vertical="center" wrapText="1"/>
    </xf>
    <xf numFmtId="0" fontId="94" fillId="0" borderId="0" xfId="53" applyFont="1" applyAlignment="1">
      <alignment horizontal="center" vertical="center"/>
      <protection/>
    </xf>
    <xf numFmtId="0" fontId="94" fillId="0" borderId="0" xfId="53" applyFont="1" applyAlignment="1">
      <alignment horizontal="center" vertical="top"/>
      <protection/>
    </xf>
    <xf numFmtId="16" fontId="103" fillId="0" borderId="11" xfId="0" applyNumberFormat="1" applyFont="1" applyBorder="1" applyAlignment="1">
      <alignment horizontal="center" vertical="top"/>
    </xf>
    <xf numFmtId="167" fontId="103" fillId="0" borderId="0" xfId="53" applyNumberFormat="1" applyFont="1" applyAlignment="1">
      <alignment horizontal="center" vertical="top"/>
      <protection/>
    </xf>
    <xf numFmtId="0" fontId="0" fillId="0" borderId="0" xfId="56" applyFont="1" applyFill="1" applyAlignment="1" applyProtection="1">
      <alignment horizontal="right"/>
      <protection/>
    </xf>
    <xf numFmtId="0" fontId="0" fillId="0" borderId="0" xfId="56" applyFont="1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vertical="top" wrapText="1"/>
      <protection/>
    </xf>
    <xf numFmtId="0" fontId="40" fillId="46" borderId="11" xfId="56" applyFont="1" applyFill="1" applyBorder="1" applyAlignment="1" applyProtection="1">
      <alignment horizontal="center" vertical="center" wrapText="1"/>
      <protection locked="0"/>
    </xf>
    <xf numFmtId="16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66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4" applyNumberFormat="1" applyFont="1" applyFill="1" applyBorder="1" applyAlignment="1" applyProtection="1">
      <alignment horizontal="center" vertical="center" wrapText="1"/>
      <protection/>
    </xf>
    <xf numFmtId="168" fontId="9" fillId="0" borderId="11" xfId="54" applyNumberFormat="1" applyFont="1" applyFill="1" applyBorder="1" applyAlignment="1" applyProtection="1">
      <alignment horizontal="center" vertical="center" wrapText="1"/>
      <protection/>
    </xf>
    <xf numFmtId="165" fontId="25" fillId="41" borderId="13" xfId="0" applyNumberFormat="1" applyFont="1" applyFill="1" applyBorder="1" applyAlignment="1" applyProtection="1">
      <alignment horizontal="center" vertical="center" wrapText="1"/>
      <protection/>
    </xf>
    <xf numFmtId="0" fontId="9" fillId="40" borderId="13" xfId="54" applyNumberFormat="1" applyFont="1" applyFill="1" applyBorder="1" applyAlignment="1" applyProtection="1">
      <alignment horizontal="center" vertical="center" wrapText="1"/>
      <protection/>
    </xf>
    <xf numFmtId="165" fontId="9" fillId="41" borderId="34" xfId="54" applyNumberFormat="1" applyFont="1" applyFill="1" applyBorder="1" applyAlignment="1" applyProtection="1">
      <alignment horizontal="center" vertical="center" wrapText="1"/>
      <protection/>
    </xf>
    <xf numFmtId="2" fontId="9" fillId="41" borderId="34" xfId="54" applyNumberFormat="1" applyFont="1" applyFill="1" applyBorder="1" applyAlignment="1" applyProtection="1">
      <alignment horizontal="center" vertical="center" wrapText="1"/>
      <protection/>
    </xf>
    <xf numFmtId="2" fontId="25" fillId="41" borderId="34" xfId="0" applyNumberFormat="1" applyFont="1" applyFill="1" applyBorder="1" applyAlignment="1" applyProtection="1">
      <alignment horizontal="center" vertical="center" wrapText="1"/>
      <protection/>
    </xf>
    <xf numFmtId="165" fontId="9" fillId="34" borderId="34" xfId="54" applyNumberFormat="1" applyFont="1" applyFill="1" applyBorder="1" applyAlignment="1" applyProtection="1">
      <alignment horizontal="center" vertical="center" wrapText="1"/>
      <protection/>
    </xf>
    <xf numFmtId="168" fontId="9" fillId="41" borderId="13" xfId="54" applyNumberFormat="1" applyFont="1" applyFill="1" applyBorder="1" applyAlignment="1" applyProtection="1">
      <alignment horizontal="center" vertical="center" wrapText="1"/>
      <protection/>
    </xf>
    <xf numFmtId="165" fontId="9" fillId="0" borderId="11" xfId="54" applyNumberFormat="1" applyFont="1" applyFill="1" applyBorder="1" applyAlignment="1" applyProtection="1">
      <alignment horizontal="center" vertical="center" wrapText="1"/>
      <protection/>
    </xf>
    <xf numFmtId="2" fontId="9" fillId="0" borderId="11" xfId="54" applyNumberFormat="1" applyFont="1" applyFill="1" applyBorder="1" applyAlignment="1" applyProtection="1">
      <alignment horizontal="center" vertical="center" wrapText="1"/>
      <protection/>
    </xf>
    <xf numFmtId="165" fontId="9" fillId="0" borderId="11" xfId="54" applyNumberFormat="1" applyFont="1" applyFill="1" applyBorder="1" applyAlignment="1" applyProtection="1">
      <alignment horizontal="center" vertical="center"/>
      <protection/>
    </xf>
    <xf numFmtId="168" fontId="25" fillId="0" borderId="11" xfId="0" applyNumberFormat="1" applyFont="1" applyFill="1" applyBorder="1" applyAlignment="1" applyProtection="1">
      <alignment horizontal="center" vertical="center" wrapText="1"/>
      <protection/>
    </xf>
    <xf numFmtId="167" fontId="9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9" fillId="0" borderId="11" xfId="54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/>
      <protection/>
    </xf>
    <xf numFmtId="168" fontId="9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42" fillId="0" borderId="11" xfId="54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0" fillId="0" borderId="40" xfId="52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0" fillId="0" borderId="41" xfId="52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10" fontId="3" fillId="0" borderId="41" xfId="52" applyNumberFormat="1" applyFont="1" applyBorder="1" applyAlignment="1">
      <alignment horizontal="center" vertical="center" wrapText="1"/>
      <protection/>
    </xf>
    <xf numFmtId="167" fontId="89" fillId="0" borderId="0" xfId="53" applyNumberFormat="1" applyFont="1" applyAlignment="1">
      <alignment horizontal="center" vertical="top"/>
      <protection/>
    </xf>
    <xf numFmtId="0" fontId="0" fillId="48" borderId="11" xfId="0" applyNumberFormat="1" applyFont="1" applyFill="1" applyBorder="1" applyAlignment="1" applyProtection="1">
      <alignment horizontal="center" vertical="center"/>
      <protection locked="0"/>
    </xf>
    <xf numFmtId="0" fontId="0" fillId="48" borderId="35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center" vertical="center"/>
      <protection locked="0"/>
    </xf>
    <xf numFmtId="167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48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8" borderId="13" xfId="0" applyFont="1" applyFill="1" applyBorder="1" applyAlignment="1" applyProtection="1">
      <alignment horizontal="center" vertical="center" wrapText="1"/>
      <protection locked="0"/>
    </xf>
    <xf numFmtId="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67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3" fillId="48" borderId="11" xfId="0" applyFont="1" applyFill="1" applyBorder="1" applyAlignment="1" applyProtection="1">
      <alignment horizontal="center" vertical="center"/>
      <protection locked="0"/>
    </xf>
    <xf numFmtId="0" fontId="103" fillId="48" borderId="11" xfId="0" applyFont="1" applyFill="1" applyBorder="1" applyAlignment="1" applyProtection="1">
      <alignment horizontal="center" vertical="center" wrapText="1"/>
      <protection locked="0"/>
    </xf>
    <xf numFmtId="0" fontId="97" fillId="48" borderId="11" xfId="0" applyFont="1" applyFill="1" applyBorder="1" applyAlignment="1" applyProtection="1">
      <alignment horizontal="center" vertical="center" wrapText="1"/>
      <protection locked="0"/>
    </xf>
    <xf numFmtId="165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8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56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vertical="center" indent="8"/>
      <protection/>
    </xf>
    <xf numFmtId="167" fontId="3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8" borderId="41" xfId="52" applyFont="1" applyFill="1" applyBorder="1" applyAlignment="1">
      <alignment horizontal="center" vertical="center" wrapText="1"/>
      <protection/>
    </xf>
    <xf numFmtId="167" fontId="3" fillId="48" borderId="41" xfId="52" applyNumberFormat="1" applyFont="1" applyFill="1" applyBorder="1" applyAlignment="1">
      <alignment horizontal="center" vertical="center" wrapText="1"/>
      <protection/>
    </xf>
    <xf numFmtId="165" fontId="3" fillId="48" borderId="41" xfId="52" applyNumberFormat="1" applyFont="1" applyFill="1" applyBorder="1" applyAlignment="1">
      <alignment horizontal="center" vertical="center" wrapText="1"/>
      <protection/>
    </xf>
    <xf numFmtId="0" fontId="3" fillId="0" borderId="41" xfId="52" applyFont="1" applyFill="1" applyBorder="1" applyAlignment="1">
      <alignment horizontal="center" vertical="center" wrapText="1"/>
      <protection/>
    </xf>
    <xf numFmtId="0" fontId="2" fillId="0" borderId="0" xfId="52" applyFont="1" applyProtection="1">
      <alignment/>
      <protection/>
    </xf>
    <xf numFmtId="0" fontId="29" fillId="0" borderId="0" xfId="52" applyFont="1" applyProtection="1">
      <alignment/>
      <protection/>
    </xf>
    <xf numFmtId="0" fontId="29" fillId="0" borderId="0" xfId="52" applyFont="1" applyFill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0" fontId="18" fillId="0" borderId="0" xfId="52" applyFont="1" applyAlignment="1" applyProtection="1">
      <alignment wrapText="1"/>
      <protection/>
    </xf>
    <xf numFmtId="0" fontId="2" fillId="0" borderId="0" xfId="52" applyFont="1" applyFill="1" applyProtection="1">
      <alignment/>
      <protection/>
    </xf>
    <xf numFmtId="0" fontId="12" fillId="0" borderId="0" xfId="52" applyFont="1" applyAlignment="1" applyProtection="1">
      <alignment horizontal="center" vertical="center"/>
      <protection/>
    </xf>
    <xf numFmtId="0" fontId="26" fillId="0" borderId="0" xfId="52" applyFont="1" applyProtection="1">
      <alignment/>
      <protection/>
    </xf>
    <xf numFmtId="0" fontId="4" fillId="0" borderId="0" xfId="52" applyFont="1" applyAlignment="1" applyProtection="1">
      <alignment horizontal="left" indent="3"/>
      <protection/>
    </xf>
    <xf numFmtId="0" fontId="4" fillId="0" borderId="0" xfId="52" applyFont="1" applyProtection="1">
      <alignment/>
      <protection/>
    </xf>
    <xf numFmtId="0" fontId="25" fillId="0" borderId="0" xfId="52" applyFont="1" applyProtection="1">
      <alignment/>
      <protection/>
    </xf>
    <xf numFmtId="0" fontId="4" fillId="0" borderId="0" xfId="52" applyFont="1" applyFill="1" applyProtection="1">
      <alignment/>
      <protection/>
    </xf>
    <xf numFmtId="0" fontId="18" fillId="0" borderId="0" xfId="52" applyFont="1" applyAlignment="1" applyProtection="1">
      <alignment horizontal="left" indent="3"/>
      <protection/>
    </xf>
    <xf numFmtId="0" fontId="30" fillId="0" borderId="0" xfId="52" applyFont="1" applyProtection="1">
      <alignment/>
      <protection/>
    </xf>
    <xf numFmtId="0" fontId="26" fillId="0" borderId="0" xfId="52" applyFont="1" applyAlignment="1" applyProtection="1">
      <alignment horizontal="right"/>
      <protection/>
    </xf>
    <xf numFmtId="167" fontId="9" fillId="0" borderId="11" xfId="52" applyNumberFormat="1" applyFont="1" applyBorder="1" applyAlignment="1" applyProtection="1">
      <alignment horizontal="center" vertical="center"/>
      <protection/>
    </xf>
    <xf numFmtId="0" fontId="28" fillId="0" borderId="0" xfId="52" applyFont="1" applyProtection="1">
      <alignment/>
      <protection/>
    </xf>
    <xf numFmtId="0" fontId="28" fillId="0" borderId="0" xfId="52" applyFont="1" applyAlignment="1" applyProtection="1">
      <alignment horizontal="left" vertical="center" indent="1"/>
      <protection/>
    </xf>
    <xf numFmtId="0" fontId="0" fillId="0" borderId="0" xfId="52" applyAlignment="1" applyProtection="1">
      <alignment horizontal="left" indent="3"/>
      <protection/>
    </xf>
    <xf numFmtId="0" fontId="18" fillId="0" borderId="0" xfId="52" applyFont="1" applyAlignment="1" applyProtection="1">
      <alignment horizontal="left" vertical="center"/>
      <protection/>
    </xf>
    <xf numFmtId="0" fontId="18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right" indent="1"/>
      <protection/>
    </xf>
    <xf numFmtId="0" fontId="9" fillId="0" borderId="0" xfId="52" applyFont="1" applyBorder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left" vertical="center" indent="3"/>
      <protection/>
    </xf>
    <xf numFmtId="0" fontId="33" fillId="0" borderId="0" xfId="52" applyFont="1" applyAlignment="1" applyProtection="1">
      <alignment horizontal="center"/>
      <protection/>
    </xf>
    <xf numFmtId="0" fontId="0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12" fillId="0" borderId="0" xfId="52" applyFont="1" applyAlignment="1" applyProtection="1">
      <alignment horizontal="left" vertical="center" indent="7"/>
      <protection/>
    </xf>
    <xf numFmtId="0" fontId="0" fillId="50" borderId="0" xfId="52" applyFill="1" applyProtection="1">
      <alignment/>
      <protection/>
    </xf>
    <xf numFmtId="0" fontId="12" fillId="0" borderId="0" xfId="52" applyFont="1" applyProtection="1">
      <alignment/>
      <protection/>
    </xf>
    <xf numFmtId="0" fontId="2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right"/>
      <protection/>
    </xf>
    <xf numFmtId="0" fontId="0" fillId="0" borderId="0" xfId="52" applyFill="1" applyBorder="1" applyProtection="1">
      <alignment/>
      <protection/>
    </xf>
    <xf numFmtId="2" fontId="9" fillId="0" borderId="11" xfId="52" applyNumberFormat="1" applyFont="1" applyBorder="1" applyAlignment="1" applyProtection="1">
      <alignment horizontal="center"/>
      <protection/>
    </xf>
    <xf numFmtId="165" fontId="9" fillId="0" borderId="11" xfId="52" applyNumberFormat="1" applyFont="1" applyBorder="1" applyAlignment="1" applyProtection="1">
      <alignment horizontal="center"/>
      <protection/>
    </xf>
    <xf numFmtId="0" fontId="0" fillId="0" borderId="0" xfId="52" applyFont="1" applyAlignment="1" applyProtection="1">
      <alignment horizontal="center"/>
      <protection/>
    </xf>
    <xf numFmtId="0" fontId="3" fillId="0" borderId="0" xfId="52" applyFont="1" applyProtection="1">
      <alignment/>
      <protection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 horizontal="center"/>
      <protection/>
    </xf>
    <xf numFmtId="0" fontId="18" fillId="0" borderId="0" xfId="52" applyFont="1" applyProtection="1">
      <alignment/>
      <protection/>
    </xf>
    <xf numFmtId="0" fontId="32" fillId="0" borderId="0" xfId="52" applyFont="1" applyAlignment="1" applyProtection="1">
      <alignment horizontal="left" indent="3"/>
      <protection/>
    </xf>
    <xf numFmtId="0" fontId="31" fillId="0" borderId="0" xfId="52" applyFont="1" applyAlignment="1" applyProtection="1">
      <alignment horizontal="right"/>
      <protection/>
    </xf>
    <xf numFmtId="165" fontId="0" fillId="0" borderId="11" xfId="52" applyNumberFormat="1" applyFont="1" applyBorder="1" applyAlignment="1" applyProtection="1">
      <alignment horizontal="center"/>
      <protection/>
    </xf>
    <xf numFmtId="0" fontId="0" fillId="0" borderId="0" xfId="52" applyAlignment="1" applyProtection="1">
      <alignment horizontal="left" indent="2"/>
      <protection/>
    </xf>
    <xf numFmtId="0" fontId="0" fillId="0" borderId="0" xfId="52" applyAlignment="1" applyProtection="1">
      <alignment horizontal="left"/>
      <protection/>
    </xf>
    <xf numFmtId="0" fontId="0" fillId="0" borderId="0" xfId="52" applyFont="1" applyAlignment="1" applyProtection="1">
      <alignment horizontal="left" indent="2"/>
      <protection/>
    </xf>
    <xf numFmtId="0" fontId="32" fillId="0" borderId="0" xfId="52" applyFont="1" applyAlignment="1" applyProtection="1">
      <alignment horizontal="right"/>
      <protection/>
    </xf>
    <xf numFmtId="0" fontId="31" fillId="0" borderId="0" xfId="52" applyFont="1" applyAlignment="1" applyProtection="1">
      <alignment horizontal="center"/>
      <protection/>
    </xf>
    <xf numFmtId="0" fontId="0" fillId="0" borderId="0" xfId="52" applyFont="1" applyFill="1" applyProtection="1">
      <alignment/>
      <protection/>
    </xf>
    <xf numFmtId="0" fontId="0" fillId="0" borderId="0" xfId="52" applyNumberFormat="1" applyProtection="1">
      <alignment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0" xfId="52" applyAlignment="1" applyProtection="1">
      <alignment wrapText="1"/>
      <protection/>
    </xf>
    <xf numFmtId="0" fontId="2" fillId="0" borderId="0" xfId="52" applyFont="1" applyAlignment="1" applyProtection="1">
      <alignment wrapText="1"/>
      <protection/>
    </xf>
    <xf numFmtId="0" fontId="0" fillId="0" borderId="11" xfId="52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wrapText="1"/>
      <protection/>
    </xf>
    <xf numFmtId="167" fontId="0" fillId="0" borderId="11" xfId="52" applyNumberFormat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4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4" xfId="0" applyFont="1" applyBorder="1" applyAlignment="1" applyProtection="1">
      <alignment horizontal="left" vertical="center" wrapText="1" indent="2"/>
      <protection/>
    </xf>
    <xf numFmtId="0" fontId="103" fillId="0" borderId="44" xfId="53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03" fillId="0" borderId="18" xfId="53" applyFont="1" applyBorder="1" applyAlignment="1">
      <alignment horizontal="center" vertical="top" wrapText="1"/>
      <protection/>
    </xf>
    <xf numFmtId="0" fontId="103" fillId="0" borderId="17" xfId="53" applyFont="1" applyBorder="1" applyAlignment="1">
      <alignment horizontal="center" vertical="top" wrapText="1"/>
      <protection/>
    </xf>
    <xf numFmtId="0" fontId="103" fillId="0" borderId="30" xfId="53" applyFont="1" applyBorder="1" applyAlignment="1">
      <alignment horizontal="center" vertical="top" wrapText="1"/>
      <protection/>
    </xf>
    <xf numFmtId="0" fontId="103" fillId="0" borderId="11" xfId="53" applyFont="1" applyBorder="1" applyAlignment="1">
      <alignment horizontal="center" vertical="top" wrapText="1"/>
      <protection/>
    </xf>
    <xf numFmtId="0" fontId="4" fillId="0" borderId="11" xfId="53" applyNumberFormat="1" applyFont="1" applyBorder="1" applyAlignment="1" applyProtection="1">
      <alignment horizontal="center" vertical="top" wrapText="1"/>
      <protection/>
    </xf>
    <xf numFmtId="0" fontId="103" fillId="0" borderId="11" xfId="53" applyFont="1" applyBorder="1" applyAlignment="1">
      <alignment horizontal="center" vertical="top"/>
      <protection/>
    </xf>
    <xf numFmtId="0" fontId="103" fillId="0" borderId="17" xfId="53" applyFont="1" applyBorder="1" applyAlignment="1">
      <alignment horizontal="center" vertical="top"/>
      <protection/>
    </xf>
    <xf numFmtId="0" fontId="4" fillId="0" borderId="11" xfId="53" applyNumberFormat="1" applyFont="1" applyBorder="1" applyAlignment="1" applyProtection="1">
      <alignment horizontal="center" vertical="top"/>
      <protection/>
    </xf>
    <xf numFmtId="0" fontId="103" fillId="0" borderId="18" xfId="53" applyFont="1" applyBorder="1" applyAlignment="1">
      <alignment horizontal="center" vertical="top"/>
      <protection/>
    </xf>
    <xf numFmtId="0" fontId="0" fillId="0" borderId="0" xfId="56" applyFont="1" applyFill="1" applyAlignment="1" applyProtection="1">
      <alignment horizontal="center" vertical="top" wrapText="1"/>
      <protection/>
    </xf>
    <xf numFmtId="0" fontId="18" fillId="0" borderId="0" xfId="56" applyFont="1" applyFill="1" applyAlignment="1" applyProtection="1">
      <alignment horizontal="center" vertical="center"/>
      <protection/>
    </xf>
    <xf numFmtId="0" fontId="40" fillId="0" borderId="0" xfId="56" applyFont="1" applyFill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45" xfId="52" applyFont="1" applyBorder="1" applyAlignment="1">
      <alignment horizontal="center" vertical="center" wrapText="1"/>
      <protection/>
    </xf>
    <xf numFmtId="0" fontId="32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52" applyFont="1" applyAlignment="1" applyProtection="1">
      <alignment horizontal="center" vertical="center" wrapText="1"/>
      <protection/>
    </xf>
    <xf numFmtId="0" fontId="0" fillId="0" borderId="0" xfId="52" applyAlignment="1" applyProtection="1">
      <alignment horizontal="center" vertical="center" wrapText="1"/>
      <protection/>
    </xf>
    <xf numFmtId="0" fontId="0" fillId="0" borderId="18" xfId="52" applyBorder="1" applyAlignment="1" applyProtection="1">
      <alignment horizontal="center" vertical="center" wrapText="1"/>
      <protection/>
    </xf>
    <xf numFmtId="0" fontId="0" fillId="0" borderId="30" xfId="52" applyBorder="1" applyAlignment="1" applyProtection="1">
      <alignment horizontal="center" vertical="center" wrapText="1"/>
      <protection/>
    </xf>
    <xf numFmtId="0" fontId="0" fillId="0" borderId="44" xfId="52" applyBorder="1" applyAlignment="1" applyProtection="1">
      <alignment horizontal="center" vertical="center" wrapText="1"/>
      <protection/>
    </xf>
    <xf numFmtId="0" fontId="0" fillId="0" borderId="10" xfId="52" applyBorder="1" applyAlignment="1" applyProtection="1">
      <alignment horizontal="center" vertical="center" wrapText="1"/>
      <protection/>
    </xf>
    <xf numFmtId="0" fontId="0" fillId="0" borderId="42" xfId="52" applyBorder="1" applyAlignment="1" applyProtection="1">
      <alignment horizontal="center" vertical="center" wrapText="1"/>
      <protection/>
    </xf>
    <xf numFmtId="0" fontId="0" fillId="0" borderId="15" xfId="52" applyBorder="1" applyAlignment="1" applyProtection="1">
      <alignment horizontal="center" vertical="center" wrapText="1"/>
      <protection/>
    </xf>
    <xf numFmtId="0" fontId="0" fillId="0" borderId="35" xfId="52" applyBorder="1" applyAlignment="1" applyProtection="1">
      <alignment horizontal="center" vertical="center" wrapText="1"/>
      <protection/>
    </xf>
    <xf numFmtId="0" fontId="0" fillId="0" borderId="43" xfId="52" applyBorder="1" applyAlignment="1" applyProtection="1">
      <alignment horizontal="center" vertical="center" wrapText="1"/>
      <protection/>
    </xf>
    <xf numFmtId="0" fontId="0" fillId="0" borderId="13" xfId="52" applyBorder="1" applyAlignment="1" applyProtection="1">
      <alignment horizontal="left" vertical="center" wrapText="1" indent="1"/>
      <protection/>
    </xf>
    <xf numFmtId="0" fontId="0" fillId="0" borderId="16" xfId="52" applyBorder="1" applyAlignment="1" applyProtection="1">
      <alignment horizontal="left" vertical="center" wrapText="1" indent="1"/>
      <protection/>
    </xf>
    <xf numFmtId="0" fontId="0" fillId="0" borderId="14" xfId="52" applyBorder="1" applyAlignment="1" applyProtection="1">
      <alignment horizontal="left" vertical="center" wrapText="1" indent="1"/>
      <protection/>
    </xf>
    <xf numFmtId="0" fontId="0" fillId="0" borderId="13" xfId="52" applyFont="1" applyBorder="1" applyAlignment="1" applyProtection="1">
      <alignment horizontal="left" vertical="center" wrapText="1" indent="1"/>
      <protection/>
    </xf>
    <xf numFmtId="0" fontId="0" fillId="0" borderId="16" xfId="52" applyFont="1" applyBorder="1" applyAlignment="1" applyProtection="1">
      <alignment horizontal="left" vertical="center" wrapText="1" indent="1"/>
      <protection/>
    </xf>
    <xf numFmtId="0" fontId="0" fillId="0" borderId="14" xfId="52" applyFont="1" applyBorder="1" applyAlignment="1" applyProtection="1">
      <alignment horizontal="left" vertical="center" wrapText="1" inden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_Приложение 1 Формы для заполнения ОАО ТРК 07.04.2011.2" xfId="54"/>
    <cellStyle name="Обычный 3" xfId="55"/>
    <cellStyle name="Обычный 4" xfId="56"/>
    <cellStyle name="Обычный_Анкета предприяти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93</xdr:row>
      <xdr:rowOff>95250</xdr:rowOff>
    </xdr:from>
    <xdr:to>
      <xdr:col>10</xdr:col>
      <xdr:colOff>142875</xdr:colOff>
      <xdr:row>113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449800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141</xdr:row>
      <xdr:rowOff>0</xdr:rowOff>
    </xdr:from>
    <xdr:ext cx="7562850" cy="3943350"/>
    <xdr:sp>
      <xdr:nvSpPr>
        <xdr:cNvPr id="2" name="AutoShape 411"/>
        <xdr:cNvSpPr>
          <a:spLocks noChangeAspect="1"/>
        </xdr:cNvSpPr>
      </xdr:nvSpPr>
      <xdr:spPr>
        <a:xfrm>
          <a:off x="9182100" y="26936700"/>
          <a:ext cx="756285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571500</xdr:colOff>
      <xdr:row>132</xdr:row>
      <xdr:rowOff>9525</xdr:rowOff>
    </xdr:from>
    <xdr:to>
      <xdr:col>10</xdr:col>
      <xdr:colOff>381000</xdr:colOff>
      <xdr:row>137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5088850"/>
          <a:ext cx="6238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120</xdr:row>
      <xdr:rowOff>0</xdr:rowOff>
    </xdr:from>
    <xdr:to>
      <xdr:col>10</xdr:col>
      <xdr:colOff>342900</xdr:colOff>
      <xdr:row>128</xdr:row>
      <xdr:rowOff>38100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2621875"/>
          <a:ext cx="6238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129</xdr:row>
      <xdr:rowOff>95250</xdr:rowOff>
    </xdr:from>
    <xdr:to>
      <xdr:col>10</xdr:col>
      <xdr:colOff>381000</xdr:colOff>
      <xdr:row>131</xdr:row>
      <xdr:rowOff>76200</xdr:rowOff>
    </xdr:to>
    <xdr:pic>
      <xdr:nvPicPr>
        <xdr:cNvPr id="5" name="Picture 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24574500"/>
          <a:ext cx="6238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_&#1085;&#1072;_2016&#1075;._&#1069;&#1083;\&#1053;&#1072;&#1076;&#1077;&#1078;&#1085;&#1086;&#1089;&#1090;&#1100;_&#1080;_&#1082;&#1072;&#1095;&#1077;&#1089;&#1090;&#1074;&#1086;_&#1087;&#1086;_&#1087;&#1088;&#1080;&#1082;.&#1086;&#1090;_14_&#1086;&#1082;&#1090;&#1103;&#1073;&#1088;&#1103;_2013_&#1075;._N_718\&#1054;&#1090;&#1095;&#1077;&#1090;&#1099;_&#1079;&#1072;_2015\040_&#1054;&#1054;&#1054;_&#1048;&#1085;&#1074;&#1077;&#1089;&#1090;&#1043;&#1088;&#1072;&#1076;&#1057;&#1090;&#1088;&#1086;&#1081;_&#1053;&#1072;&#1076;.&#1050;&#1072;&#1095;._&#1054;&#1090;&#1095;&#1077;&#1090;_&#1079;&#1072;_2015&#1075;.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2.1"/>
      <sheetName val="Форма.2.2"/>
      <sheetName val="Форма.2.3"/>
      <sheetName val="Форма.2.4"/>
      <sheetName val="Форма.3.1"/>
      <sheetName val="Форма.3.2"/>
      <sheetName val="Форма.3.3"/>
      <sheetName val="Форма.4.1"/>
      <sheetName val="Форма.4.2"/>
      <sheetName val="Форма.8.1"/>
      <sheetName val="Форма 8.3"/>
      <sheetName val="Факт_План"/>
      <sheetName val="Таблица1"/>
      <sheetName val="Пояснительная записка"/>
      <sheetName val="Анкета.2"/>
      <sheetName val="Анкета.2 (2)"/>
      <sheetName val="Лист3"/>
    </sheetNames>
    <sheetDataSet>
      <sheetData sheetId="0">
        <row r="5">
          <cell r="C5" t="str">
            <v>ООО_ИнвестГрадСтрой</v>
          </cell>
          <cell r="I5">
            <v>2015</v>
          </cell>
        </row>
        <row r="6">
          <cell r="I6" t="str">
            <v>факт</v>
          </cell>
        </row>
        <row r="27">
          <cell r="C27" t="str">
            <v>Директор</v>
          </cell>
          <cell r="G27" t="str">
            <v>Фролов А.А.</v>
          </cell>
        </row>
      </sheetData>
      <sheetData sheetId="2">
        <row r="9">
          <cell r="L9">
            <v>0.4858</v>
          </cell>
        </row>
      </sheetData>
      <sheetData sheetId="3">
        <row r="10">
          <cell r="E10">
            <v>0.646921052631579</v>
          </cell>
          <cell r="F10">
            <v>0.4858</v>
          </cell>
          <cell r="G10">
            <v>0.4785</v>
          </cell>
          <cell r="H10">
            <v>0.4713</v>
          </cell>
        </row>
        <row r="13"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</row>
        <row r="17">
          <cell r="E17">
            <v>0.8975</v>
          </cell>
          <cell r="F17">
            <v>0.8975</v>
          </cell>
          <cell r="G17">
            <v>0.8975</v>
          </cell>
          <cell r="H17">
            <v>0.8975</v>
          </cell>
          <cell r="I17">
            <v>0.8975</v>
          </cell>
          <cell r="J17">
            <v>0.8975</v>
          </cell>
        </row>
      </sheetData>
      <sheetData sheetId="4">
        <row r="9">
          <cell r="L9">
            <v>100</v>
          </cell>
          <cell r="M9">
            <v>98.5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4.6</v>
          </cell>
          <cell r="M13">
            <v>4.557562166666667</v>
          </cell>
        </row>
        <row r="14">
          <cell r="L14">
            <v>8</v>
          </cell>
          <cell r="M14">
            <v>7.88</v>
          </cell>
        </row>
        <row r="16">
          <cell r="L16">
            <v>1</v>
          </cell>
          <cell r="M16">
            <v>1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1</v>
          </cell>
          <cell r="M20">
            <v>1</v>
          </cell>
        </row>
        <row r="22">
          <cell r="L22">
            <v>0</v>
          </cell>
          <cell r="M22">
            <v>0</v>
          </cell>
        </row>
        <row r="24"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</sheetData>
      <sheetData sheetId="5">
        <row r="9">
          <cell r="L9">
            <v>14</v>
          </cell>
          <cell r="M9">
            <v>13.79</v>
          </cell>
        </row>
        <row r="11">
          <cell r="L11">
            <v>14</v>
          </cell>
          <cell r="M11">
            <v>13.79</v>
          </cell>
        </row>
        <row r="12">
          <cell r="L12">
            <v>14</v>
          </cell>
          <cell r="M12">
            <v>13.79</v>
          </cell>
        </row>
        <row r="13">
          <cell r="L13">
            <v>0</v>
          </cell>
          <cell r="M13">
            <v>0</v>
          </cell>
        </row>
        <row r="15">
          <cell r="L15">
            <v>0</v>
          </cell>
          <cell r="M15">
            <v>0</v>
          </cell>
        </row>
        <row r="17">
          <cell r="L17">
            <v>1</v>
          </cell>
          <cell r="M17">
            <v>1</v>
          </cell>
        </row>
        <row r="18">
          <cell r="L18">
            <v>0</v>
          </cell>
          <cell r="M18">
            <v>0</v>
          </cell>
        </row>
        <row r="20">
          <cell r="L20">
            <v>0</v>
          </cell>
          <cell r="M20">
            <v>0</v>
          </cell>
        </row>
      </sheetData>
      <sheetData sheetId="6">
        <row r="8">
          <cell r="L8">
            <v>1</v>
          </cell>
          <cell r="M8">
            <v>1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1</v>
          </cell>
          <cell r="M15">
            <v>0.985</v>
          </cell>
        </row>
        <row r="17">
          <cell r="L17">
            <v>16</v>
          </cell>
          <cell r="M17">
            <v>15.76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3">
          <cell r="L23">
            <v>0</v>
          </cell>
          <cell r="M23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100</v>
          </cell>
          <cell r="M26">
            <v>98.5</v>
          </cell>
        </row>
      </sheetData>
      <sheetData sheetId="7">
        <row r="11">
          <cell r="E11">
            <v>2</v>
          </cell>
          <cell r="M11">
            <v>100</v>
          </cell>
          <cell r="N11">
            <v>98.5</v>
          </cell>
        </row>
        <row r="13">
          <cell r="E13">
            <v>2</v>
          </cell>
          <cell r="M13">
            <v>0</v>
          </cell>
          <cell r="N13">
            <v>0</v>
          </cell>
        </row>
        <row r="14">
          <cell r="E14">
            <v>2</v>
          </cell>
          <cell r="M14">
            <v>0</v>
          </cell>
          <cell r="N14">
            <v>0</v>
          </cell>
        </row>
        <row r="15">
          <cell r="E15">
            <v>2</v>
          </cell>
          <cell r="M15">
            <v>4.6</v>
          </cell>
          <cell r="N15">
            <v>4.557562166666667</v>
          </cell>
        </row>
        <row r="16">
          <cell r="E16">
            <v>2</v>
          </cell>
          <cell r="M16">
            <v>8</v>
          </cell>
          <cell r="N16">
            <v>7.88</v>
          </cell>
        </row>
        <row r="18">
          <cell r="E18">
            <v>2</v>
          </cell>
          <cell r="M18">
            <v>1</v>
          </cell>
          <cell r="N18">
            <v>1</v>
          </cell>
        </row>
        <row r="19">
          <cell r="E19">
            <v>2</v>
          </cell>
          <cell r="M19">
            <v>0</v>
          </cell>
          <cell r="N19">
            <v>0</v>
          </cell>
        </row>
        <row r="20">
          <cell r="E20">
            <v>2</v>
          </cell>
          <cell r="M20">
            <v>0</v>
          </cell>
          <cell r="N20">
            <v>0</v>
          </cell>
        </row>
        <row r="21">
          <cell r="E21">
            <v>2</v>
          </cell>
          <cell r="M21">
            <v>0</v>
          </cell>
          <cell r="N21">
            <v>0</v>
          </cell>
        </row>
        <row r="22">
          <cell r="E22">
            <v>2</v>
          </cell>
          <cell r="M22">
            <v>1</v>
          </cell>
          <cell r="N22">
            <v>1</v>
          </cell>
        </row>
        <row r="24">
          <cell r="E24">
            <v>2</v>
          </cell>
          <cell r="M24">
            <v>0</v>
          </cell>
          <cell r="N24">
            <v>0</v>
          </cell>
        </row>
        <row r="26">
          <cell r="E26">
            <v>2</v>
          </cell>
          <cell r="M26">
            <v>0</v>
          </cell>
          <cell r="N26">
            <v>0</v>
          </cell>
        </row>
        <row r="27">
          <cell r="E27">
            <v>2</v>
          </cell>
          <cell r="M27">
            <v>0</v>
          </cell>
          <cell r="N27">
            <v>0</v>
          </cell>
        </row>
        <row r="30">
          <cell r="E30">
            <v>0.5</v>
          </cell>
          <cell r="M30">
            <v>14</v>
          </cell>
          <cell r="N30">
            <v>13.79</v>
          </cell>
        </row>
        <row r="32">
          <cell r="E32">
            <v>0.5</v>
          </cell>
          <cell r="M32">
            <v>14</v>
          </cell>
          <cell r="N32">
            <v>13.79</v>
          </cell>
        </row>
        <row r="33">
          <cell r="E33">
            <v>0.5</v>
          </cell>
          <cell r="M33">
            <v>14</v>
          </cell>
          <cell r="N33">
            <v>13.79</v>
          </cell>
        </row>
        <row r="34">
          <cell r="E34">
            <v>0.5</v>
          </cell>
          <cell r="M34">
            <v>0</v>
          </cell>
          <cell r="N34">
            <v>0</v>
          </cell>
        </row>
        <row r="36">
          <cell r="E36">
            <v>0.5</v>
          </cell>
          <cell r="M36">
            <v>0</v>
          </cell>
          <cell r="N36">
            <v>0</v>
          </cell>
        </row>
        <row r="38">
          <cell r="E38">
            <v>0.5</v>
          </cell>
          <cell r="M38">
            <v>1</v>
          </cell>
          <cell r="N38">
            <v>1</v>
          </cell>
        </row>
        <row r="39">
          <cell r="E39">
            <v>0.5</v>
          </cell>
          <cell r="M39">
            <v>0</v>
          </cell>
          <cell r="N39">
            <v>0</v>
          </cell>
        </row>
        <row r="41">
          <cell r="E41">
            <v>0.2</v>
          </cell>
          <cell r="M41">
            <v>0</v>
          </cell>
          <cell r="N41">
            <v>0</v>
          </cell>
        </row>
        <row r="43">
          <cell r="E43">
            <v>2</v>
          </cell>
          <cell r="M43">
            <v>1</v>
          </cell>
          <cell r="N43">
            <v>1</v>
          </cell>
        </row>
        <row r="45">
          <cell r="E45">
            <v>2</v>
          </cell>
          <cell r="M45">
            <v>0</v>
          </cell>
          <cell r="N45">
            <v>0</v>
          </cell>
        </row>
        <row r="46">
          <cell r="E46">
            <v>2</v>
          </cell>
          <cell r="M46">
            <v>0</v>
          </cell>
          <cell r="N46">
            <v>0</v>
          </cell>
        </row>
        <row r="47">
          <cell r="E47">
            <v>2</v>
          </cell>
          <cell r="M47">
            <v>0</v>
          </cell>
          <cell r="N47">
            <v>0</v>
          </cell>
        </row>
        <row r="48">
          <cell r="E48">
            <v>2</v>
          </cell>
          <cell r="M48">
            <v>0</v>
          </cell>
          <cell r="N48">
            <v>0</v>
          </cell>
        </row>
        <row r="49">
          <cell r="E49">
            <v>2</v>
          </cell>
          <cell r="M49">
            <v>0</v>
          </cell>
          <cell r="N49">
            <v>0</v>
          </cell>
        </row>
        <row r="50">
          <cell r="E50">
            <v>2</v>
          </cell>
          <cell r="M50">
            <v>1</v>
          </cell>
          <cell r="N50">
            <v>0.985</v>
          </cell>
        </row>
        <row r="52">
          <cell r="E52">
            <v>2</v>
          </cell>
          <cell r="M52">
            <v>16</v>
          </cell>
          <cell r="N52">
            <v>15.76</v>
          </cell>
        </row>
        <row r="54">
          <cell r="E54">
            <v>2</v>
          </cell>
          <cell r="M54">
            <v>0</v>
          </cell>
          <cell r="N54">
            <v>0</v>
          </cell>
        </row>
        <row r="55">
          <cell r="E55">
            <v>2</v>
          </cell>
          <cell r="M55">
            <v>0</v>
          </cell>
          <cell r="N55">
            <v>0</v>
          </cell>
        </row>
        <row r="56">
          <cell r="E56">
            <v>2</v>
          </cell>
          <cell r="M56">
            <v>0</v>
          </cell>
          <cell r="N56">
            <v>0</v>
          </cell>
        </row>
        <row r="58">
          <cell r="E58">
            <v>2</v>
          </cell>
          <cell r="M58">
            <v>0</v>
          </cell>
          <cell r="N58">
            <v>0</v>
          </cell>
        </row>
        <row r="60">
          <cell r="E60">
            <v>2</v>
          </cell>
          <cell r="M60">
            <v>0</v>
          </cell>
          <cell r="N60">
            <v>0</v>
          </cell>
        </row>
        <row r="61">
          <cell r="E61">
            <v>2</v>
          </cell>
          <cell r="M61">
            <v>100</v>
          </cell>
          <cell r="N61">
            <v>98.5</v>
          </cell>
        </row>
      </sheetData>
      <sheetData sheetId="8">
        <row r="8">
          <cell r="D8">
            <v>0</v>
          </cell>
        </row>
        <row r="9">
          <cell r="D9">
            <v>0</v>
          </cell>
        </row>
      </sheetData>
      <sheetData sheetId="9">
        <row r="8">
          <cell r="D8">
            <v>0</v>
          </cell>
        </row>
        <row r="9">
          <cell r="D9">
            <v>0</v>
          </cell>
        </row>
      </sheetData>
      <sheetData sheetId="10">
        <row r="8">
          <cell r="D8">
            <v>0</v>
          </cell>
        </row>
        <row r="9">
          <cell r="D9">
            <v>0</v>
          </cell>
        </row>
      </sheetData>
      <sheetData sheetId="11">
        <row r="8">
          <cell r="E8">
            <v>0.646921052631579</v>
          </cell>
        </row>
        <row r="9">
          <cell r="E9">
            <v>1</v>
          </cell>
        </row>
        <row r="10">
          <cell r="E10">
            <v>0.8975</v>
          </cell>
        </row>
        <row r="11">
          <cell r="E11">
            <v>0.4858</v>
          </cell>
        </row>
        <row r="12">
          <cell r="E12">
            <v>1</v>
          </cell>
        </row>
        <row r="13">
          <cell r="E13">
            <v>0.8975</v>
          </cell>
        </row>
      </sheetData>
      <sheetData sheetId="12"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</sheetData>
      <sheetData sheetId="13">
        <row r="12">
          <cell r="C12" t="str">
            <v>январь</v>
          </cell>
        </row>
        <row r="13">
          <cell r="C13" t="str">
            <v>январь</v>
          </cell>
        </row>
        <row r="14">
          <cell r="C14" t="str">
            <v>январь</v>
          </cell>
        </row>
        <row r="15">
          <cell r="C15" t="str">
            <v>январь</v>
          </cell>
        </row>
        <row r="16">
          <cell r="C16" t="str">
            <v>январь</v>
          </cell>
        </row>
        <row r="17">
          <cell r="C17" t="str">
            <v>январь</v>
          </cell>
        </row>
        <row r="18">
          <cell r="C18" t="str">
            <v>январь</v>
          </cell>
        </row>
        <row r="19">
          <cell r="C19" t="str">
            <v>январь</v>
          </cell>
        </row>
        <row r="20">
          <cell r="C20" t="str">
            <v>январь</v>
          </cell>
        </row>
        <row r="21">
          <cell r="C21" t="str">
            <v>январь</v>
          </cell>
        </row>
        <row r="22">
          <cell r="C22" t="str">
            <v>февраль</v>
          </cell>
        </row>
        <row r="23">
          <cell r="C23" t="str">
            <v>февраль</v>
          </cell>
        </row>
        <row r="24">
          <cell r="C24" t="str">
            <v>февраль</v>
          </cell>
        </row>
        <row r="25">
          <cell r="C25" t="str">
            <v>февраль</v>
          </cell>
        </row>
        <row r="26">
          <cell r="C26" t="str">
            <v>февраль</v>
          </cell>
        </row>
        <row r="27">
          <cell r="C27" t="str">
            <v>февраль</v>
          </cell>
        </row>
        <row r="28">
          <cell r="C28" t="str">
            <v>февраль</v>
          </cell>
        </row>
        <row r="29">
          <cell r="C29" t="str">
            <v>февраль</v>
          </cell>
        </row>
        <row r="30">
          <cell r="C30" t="str">
            <v>февраль</v>
          </cell>
        </row>
        <row r="31">
          <cell r="C31" t="str">
            <v>февраль</v>
          </cell>
        </row>
        <row r="32">
          <cell r="C32" t="str">
            <v>март</v>
          </cell>
        </row>
        <row r="33">
          <cell r="C33" t="str">
            <v>март</v>
          </cell>
        </row>
        <row r="34">
          <cell r="C34" t="str">
            <v>март</v>
          </cell>
        </row>
        <row r="35">
          <cell r="C35" t="str">
            <v>март</v>
          </cell>
        </row>
        <row r="36">
          <cell r="C36" t="str">
            <v>март</v>
          </cell>
        </row>
        <row r="37">
          <cell r="C37" t="str">
            <v>март</v>
          </cell>
        </row>
        <row r="38">
          <cell r="C38" t="str">
            <v>март</v>
          </cell>
        </row>
        <row r="39">
          <cell r="C39" t="str">
            <v>март</v>
          </cell>
        </row>
        <row r="40">
          <cell r="C40" t="str">
            <v>март</v>
          </cell>
        </row>
        <row r="41">
          <cell r="C41" t="str">
            <v>март</v>
          </cell>
        </row>
        <row r="42">
          <cell r="C42" t="str">
            <v>апрель</v>
          </cell>
        </row>
        <row r="43">
          <cell r="C43" t="str">
            <v>апрель</v>
          </cell>
        </row>
        <row r="44">
          <cell r="C44" t="str">
            <v>апрель</v>
          </cell>
        </row>
        <row r="45">
          <cell r="C45" t="str">
            <v>апрель</v>
          </cell>
        </row>
        <row r="46">
          <cell r="C46" t="str">
            <v>апрель</v>
          </cell>
        </row>
        <row r="47">
          <cell r="C47" t="str">
            <v>апрель</v>
          </cell>
        </row>
        <row r="48">
          <cell r="C48" t="str">
            <v>апрель</v>
          </cell>
        </row>
        <row r="49">
          <cell r="C49" t="str">
            <v>апрель</v>
          </cell>
        </row>
        <row r="50">
          <cell r="C50" t="str">
            <v>апрель</v>
          </cell>
        </row>
        <row r="51">
          <cell r="C51" t="str">
            <v>апрель</v>
          </cell>
        </row>
        <row r="52">
          <cell r="C52" t="str">
            <v>май</v>
          </cell>
        </row>
        <row r="53">
          <cell r="C53" t="str">
            <v>май</v>
          </cell>
        </row>
        <row r="54">
          <cell r="C54" t="str">
            <v>май</v>
          </cell>
        </row>
        <row r="55">
          <cell r="C55" t="str">
            <v>май</v>
          </cell>
        </row>
        <row r="56">
          <cell r="C56" t="str">
            <v>май</v>
          </cell>
        </row>
        <row r="57">
          <cell r="C57" t="str">
            <v>май</v>
          </cell>
        </row>
        <row r="58">
          <cell r="C58" t="str">
            <v>май</v>
          </cell>
        </row>
        <row r="59">
          <cell r="C59" t="str">
            <v>май</v>
          </cell>
        </row>
        <row r="60">
          <cell r="C60" t="str">
            <v>май</v>
          </cell>
        </row>
        <row r="61">
          <cell r="C61" t="str">
            <v>май</v>
          </cell>
        </row>
        <row r="62">
          <cell r="C62" t="str">
            <v>июнь</v>
          </cell>
          <cell r="D62" t="str">
            <v>ВЛ-0,4кВ</v>
          </cell>
          <cell r="E62" t="str">
            <v>ВЛ</v>
          </cell>
          <cell r="F62">
            <v>6</v>
          </cell>
          <cell r="G62" t="str">
            <v>прохождение грозового фронта, падение двух елей</v>
          </cell>
          <cell r="N62">
            <v>2</v>
          </cell>
          <cell r="X62">
            <v>2</v>
          </cell>
          <cell r="Y62">
            <v>2</v>
          </cell>
          <cell r="AH62" t="str">
            <v>17час. 30мин   24.06.2015г</v>
          </cell>
          <cell r="AI62" t="str">
            <v>4час. 00мин                 25.06.2015г</v>
          </cell>
          <cell r="AJ62" t="str">
            <v>4час30мин         25.06.2015г</v>
          </cell>
          <cell r="AK62">
            <v>11</v>
          </cell>
          <cell r="AL62">
            <v>0.02</v>
          </cell>
          <cell r="AM62" t="str">
            <v>журнал</v>
          </cell>
          <cell r="AN62" t="str">
            <v>оперативный журнал</v>
          </cell>
        </row>
        <row r="63">
          <cell r="C63" t="str">
            <v>июнь</v>
          </cell>
        </row>
        <row r="64">
          <cell r="C64" t="str">
            <v>июнь</v>
          </cell>
        </row>
        <row r="65">
          <cell r="C65" t="str">
            <v>июнь</v>
          </cell>
        </row>
        <row r="66">
          <cell r="C66" t="str">
            <v>июнь</v>
          </cell>
        </row>
        <row r="67">
          <cell r="C67" t="str">
            <v>июнь</v>
          </cell>
        </row>
        <row r="68">
          <cell r="C68" t="str">
            <v>июнь</v>
          </cell>
        </row>
        <row r="69">
          <cell r="C69" t="str">
            <v>июнь</v>
          </cell>
        </row>
        <row r="70">
          <cell r="C70" t="str">
            <v>июнь</v>
          </cell>
        </row>
        <row r="71">
          <cell r="C71" t="str">
            <v>июнь</v>
          </cell>
        </row>
        <row r="72">
          <cell r="C72" t="str">
            <v>июль</v>
          </cell>
        </row>
        <row r="73">
          <cell r="C73" t="str">
            <v>июль</v>
          </cell>
        </row>
        <row r="74">
          <cell r="C74" t="str">
            <v>июль</v>
          </cell>
        </row>
        <row r="75">
          <cell r="C75" t="str">
            <v>июль</v>
          </cell>
        </row>
        <row r="76">
          <cell r="C76" t="str">
            <v>июль</v>
          </cell>
        </row>
        <row r="77">
          <cell r="C77" t="str">
            <v>июль</v>
          </cell>
        </row>
        <row r="78">
          <cell r="C78" t="str">
            <v>июль</v>
          </cell>
        </row>
        <row r="79">
          <cell r="C79" t="str">
            <v>июль</v>
          </cell>
        </row>
        <row r="80">
          <cell r="C80" t="str">
            <v>июль</v>
          </cell>
        </row>
        <row r="81">
          <cell r="C81" t="str">
            <v>июль</v>
          </cell>
        </row>
        <row r="82">
          <cell r="C82" t="str">
            <v>август</v>
          </cell>
        </row>
        <row r="83">
          <cell r="C83" t="str">
            <v>август</v>
          </cell>
        </row>
        <row r="84">
          <cell r="C84" t="str">
            <v>август</v>
          </cell>
        </row>
        <row r="85">
          <cell r="C85" t="str">
            <v>август</v>
          </cell>
        </row>
        <row r="86">
          <cell r="C86" t="str">
            <v>август</v>
          </cell>
        </row>
        <row r="87">
          <cell r="C87" t="str">
            <v>август</v>
          </cell>
        </row>
        <row r="88">
          <cell r="C88" t="str">
            <v>август</v>
          </cell>
        </row>
        <row r="89">
          <cell r="C89" t="str">
            <v>август</v>
          </cell>
        </row>
        <row r="90">
          <cell r="C90" t="str">
            <v>август</v>
          </cell>
        </row>
        <row r="91">
          <cell r="C91" t="str">
            <v>август</v>
          </cell>
        </row>
        <row r="92">
          <cell r="C92" t="str">
            <v>сентябрь</v>
          </cell>
        </row>
        <row r="93">
          <cell r="C93" t="str">
            <v>сентябрь</v>
          </cell>
        </row>
        <row r="94">
          <cell r="C94" t="str">
            <v>сентябрь</v>
          </cell>
        </row>
        <row r="95">
          <cell r="C95" t="str">
            <v>сентябрь</v>
          </cell>
        </row>
        <row r="96">
          <cell r="C96" t="str">
            <v>сентябрь</v>
          </cell>
        </row>
        <row r="97">
          <cell r="C97" t="str">
            <v>сентябрь</v>
          </cell>
        </row>
        <row r="98">
          <cell r="C98" t="str">
            <v>сентябрь</v>
          </cell>
        </row>
        <row r="99">
          <cell r="C99" t="str">
            <v>сентябрь</v>
          </cell>
        </row>
        <row r="100">
          <cell r="C100" t="str">
            <v>сентябрь</v>
          </cell>
        </row>
        <row r="101">
          <cell r="C101" t="str">
            <v>сентябрь</v>
          </cell>
        </row>
        <row r="102">
          <cell r="C102" t="str">
            <v>октябрь</v>
          </cell>
          <cell r="D102" t="str">
            <v>ВЛ-0,4кВ</v>
          </cell>
          <cell r="E102" t="str">
            <v>ВЛ</v>
          </cell>
          <cell r="F102">
            <v>0.4</v>
          </cell>
          <cell r="G102" t="str">
            <v>экскаватором при движении повалены 2 столба</v>
          </cell>
          <cell r="N102">
            <v>1</v>
          </cell>
          <cell r="X102">
            <v>1</v>
          </cell>
          <cell r="Y102">
            <v>1</v>
          </cell>
          <cell r="AH102" t="str">
            <v>20час 15мин      17.10.2015г</v>
          </cell>
          <cell r="AI102" t="str">
            <v>9час 20мин                 18.10.2015г</v>
          </cell>
          <cell r="AJ102" t="str">
            <v>9час 50мин       18.10.2015г</v>
          </cell>
          <cell r="AK102">
            <v>13.583</v>
          </cell>
          <cell r="AL102">
            <v>0.05</v>
          </cell>
          <cell r="AM102" t="str">
            <v>журнал</v>
          </cell>
          <cell r="AN102" t="str">
            <v>оперативный журнал</v>
          </cell>
        </row>
        <row r="103">
          <cell r="C103" t="str">
            <v>октябрь</v>
          </cell>
        </row>
        <row r="104">
          <cell r="C104" t="str">
            <v>октябрь</v>
          </cell>
        </row>
        <row r="105">
          <cell r="C105" t="str">
            <v>октябрь</v>
          </cell>
        </row>
        <row r="106">
          <cell r="C106" t="str">
            <v>октябрь</v>
          </cell>
        </row>
        <row r="107">
          <cell r="C107" t="str">
            <v>октябрь</v>
          </cell>
        </row>
        <row r="108">
          <cell r="C108" t="str">
            <v>октябрь</v>
          </cell>
        </row>
        <row r="109">
          <cell r="C109" t="str">
            <v>октябрь</v>
          </cell>
        </row>
        <row r="110">
          <cell r="C110" t="str">
            <v>октябрь</v>
          </cell>
        </row>
        <row r="111">
          <cell r="C111" t="str">
            <v>октябрь</v>
          </cell>
        </row>
        <row r="112">
          <cell r="C112" t="str">
            <v>ноябрь</v>
          </cell>
        </row>
        <row r="113">
          <cell r="C113" t="str">
            <v>ноябрь</v>
          </cell>
        </row>
        <row r="114">
          <cell r="C114" t="str">
            <v>ноябрь</v>
          </cell>
        </row>
        <row r="115">
          <cell r="C115" t="str">
            <v>ноябрь</v>
          </cell>
        </row>
        <row r="116">
          <cell r="C116" t="str">
            <v>ноябрь</v>
          </cell>
        </row>
        <row r="117">
          <cell r="C117" t="str">
            <v>ноябрь</v>
          </cell>
        </row>
        <row r="118">
          <cell r="C118" t="str">
            <v>ноябрь</v>
          </cell>
        </row>
        <row r="119">
          <cell r="C119" t="str">
            <v>ноябрь</v>
          </cell>
        </row>
        <row r="120">
          <cell r="C120" t="str">
            <v>ноябрь</v>
          </cell>
        </row>
        <row r="121">
          <cell r="C121" t="str">
            <v>ноябрь</v>
          </cell>
        </row>
        <row r="122">
          <cell r="C122" t="str">
            <v>декабрь</v>
          </cell>
        </row>
        <row r="123">
          <cell r="C123" t="str">
            <v>декабрь</v>
          </cell>
        </row>
        <row r="124">
          <cell r="C124" t="str">
            <v>декабрь</v>
          </cell>
        </row>
        <row r="125">
          <cell r="C125" t="str">
            <v>декабрь</v>
          </cell>
        </row>
        <row r="126">
          <cell r="C126" t="str">
            <v>декабрь</v>
          </cell>
        </row>
        <row r="127">
          <cell r="C127" t="str">
            <v>декабрь</v>
          </cell>
        </row>
        <row r="128">
          <cell r="C128" t="str">
            <v>декабрь</v>
          </cell>
        </row>
        <row r="129">
          <cell r="C129" t="str">
            <v>декабрь</v>
          </cell>
        </row>
        <row r="130">
          <cell r="C130" t="str">
            <v>декабрь</v>
          </cell>
        </row>
        <row r="131">
          <cell r="C131" t="str">
            <v>декабрь</v>
          </cell>
        </row>
      </sheetData>
      <sheetData sheetId="14">
        <row r="13">
          <cell r="D13">
            <v>27</v>
          </cell>
        </row>
        <row r="14">
          <cell r="D14">
            <v>27</v>
          </cell>
        </row>
        <row r="15">
          <cell r="D15">
            <v>38</v>
          </cell>
        </row>
      </sheetData>
      <sheetData sheetId="15">
        <row r="10">
          <cell r="C10">
            <v>0.646921052631579</v>
          </cell>
          <cell r="D10">
            <v>0.4858</v>
          </cell>
          <cell r="E10">
            <v>0.4785</v>
          </cell>
          <cell r="F10">
            <v>0.4713</v>
          </cell>
          <cell r="G10">
            <v>0.4642</v>
          </cell>
          <cell r="H10">
            <v>0.4572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</row>
        <row r="12">
          <cell r="C12">
            <v>0.8975</v>
          </cell>
          <cell r="D12">
            <v>0.8975</v>
          </cell>
          <cell r="E12">
            <v>0.8975</v>
          </cell>
          <cell r="F12">
            <v>0.8975</v>
          </cell>
          <cell r="G12">
            <v>0.8975</v>
          </cell>
          <cell r="H12">
            <v>0.8975</v>
          </cell>
        </row>
      </sheetData>
      <sheetData sheetId="16">
        <row r="9">
          <cell r="C9" t="str">
            <v>ООО_ИнвестГрадСтрой</v>
          </cell>
          <cell r="D9" t="str">
            <v>29.03.2016г.</v>
          </cell>
          <cell r="F9">
            <v>0.4858</v>
          </cell>
          <cell r="G9">
            <v>0.646921052631579</v>
          </cell>
          <cell r="I9">
            <v>0.8975</v>
          </cell>
          <cell r="J9">
            <v>0.8975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zoomScalePageLayoutView="0" workbookViewId="0" topLeftCell="A1">
      <pane xSplit="3" ySplit="8" topLeftCell="D1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25" sqref="D25:G25"/>
    </sheetView>
  </sheetViews>
  <sheetFormatPr defaultColWidth="9.00390625" defaultRowHeight="15.75"/>
  <cols>
    <col min="1" max="1" width="0.875" style="41" customWidth="1"/>
    <col min="2" max="2" width="3.25390625" style="10" customWidth="1"/>
    <col min="3" max="3" width="9.375" style="10" customWidth="1"/>
    <col min="4" max="4" width="31.375" style="10" customWidth="1"/>
    <col min="5" max="5" width="5.875" style="10" customWidth="1"/>
    <col min="6" max="6" width="18.75390625" style="10" customWidth="1"/>
    <col min="7" max="7" width="34.50390625" style="10" customWidth="1"/>
    <col min="8" max="8" width="5.875" style="10" customWidth="1"/>
    <col min="9" max="9" width="6.50390625" style="10" bestFit="1" customWidth="1"/>
    <col min="10" max="10" width="0.875" style="35" customWidth="1"/>
    <col min="11" max="16384" width="9.00390625" style="10" customWidth="1"/>
  </cols>
  <sheetData>
    <row r="1" spans="1:10" ht="15.75">
      <c r="A1" s="36"/>
      <c r="B1" s="177"/>
      <c r="C1" s="178"/>
      <c r="D1" s="178"/>
      <c r="E1" s="178"/>
      <c r="F1" s="37"/>
      <c r="H1" s="179" t="s">
        <v>35</v>
      </c>
      <c r="I1" s="179"/>
      <c r="J1" s="36"/>
    </row>
    <row r="2" spans="1:10" ht="15.75">
      <c r="A2" s="36"/>
      <c r="B2" s="177"/>
      <c r="C2" s="178"/>
      <c r="D2" s="178"/>
      <c r="E2" s="178"/>
      <c r="F2" s="97"/>
      <c r="G2" s="395" t="s">
        <v>460</v>
      </c>
      <c r="H2" s="396" t="s">
        <v>461</v>
      </c>
      <c r="I2" s="397" t="s">
        <v>461</v>
      </c>
      <c r="J2" s="36"/>
    </row>
    <row r="3" spans="1:10" s="35" customFormat="1" ht="5.25">
      <c r="A3" s="36"/>
      <c r="B3" s="180"/>
      <c r="C3" s="36"/>
      <c r="D3" s="36"/>
      <c r="E3" s="36"/>
      <c r="F3" s="7"/>
      <c r="G3" s="7"/>
      <c r="H3" s="7"/>
      <c r="I3" s="7"/>
      <c r="J3" s="36"/>
    </row>
    <row r="4" spans="1:10" ht="15.75">
      <c r="A4" s="7"/>
      <c r="B4" s="38"/>
      <c r="C4" s="181" t="s">
        <v>36</v>
      </c>
      <c r="D4" s="97"/>
      <c r="E4" s="97"/>
      <c r="F4" s="97"/>
      <c r="G4" s="97"/>
      <c r="H4" s="97"/>
      <c r="I4" s="97"/>
      <c r="J4" s="7"/>
    </row>
    <row r="5" spans="1:10" ht="15.75">
      <c r="A5" s="7"/>
      <c r="B5" s="38"/>
      <c r="C5" s="506" t="str">
        <f>'[1]Содержание'!$C$5</f>
        <v>ООО_ИнвестГрадСтрой</v>
      </c>
      <c r="E5" s="97"/>
      <c r="F5" s="383"/>
      <c r="H5" s="32" t="s">
        <v>209</v>
      </c>
      <c r="I5" s="505">
        <f>'[1]Содержание'!$I$5</f>
        <v>2015</v>
      </c>
      <c r="J5" s="7"/>
    </row>
    <row r="6" spans="1:10" ht="15.75">
      <c r="A6" s="7"/>
      <c r="B6" s="38"/>
      <c r="C6" s="345" t="s">
        <v>421</v>
      </c>
      <c r="D6" s="108"/>
      <c r="E6" s="108"/>
      <c r="F6" s="384"/>
      <c r="H6" s="385" t="s">
        <v>420</v>
      </c>
      <c r="I6" s="505" t="str">
        <f>'[1]Содержание'!$I$6</f>
        <v>факт</v>
      </c>
      <c r="J6" s="7"/>
    </row>
    <row r="7" spans="1:10" s="35" customFormat="1" ht="5.25">
      <c r="A7" s="7"/>
      <c r="B7" s="175"/>
      <c r="C7" s="7"/>
      <c r="D7" s="7"/>
      <c r="E7" s="7"/>
      <c r="F7" s="7"/>
      <c r="G7" s="7"/>
      <c r="H7" s="7"/>
      <c r="I7" s="7"/>
      <c r="J7" s="7"/>
    </row>
    <row r="8" spans="1:10" ht="30">
      <c r="A8" s="7"/>
      <c r="B8" s="182" t="s">
        <v>10</v>
      </c>
      <c r="C8" s="344" t="s">
        <v>423</v>
      </c>
      <c r="D8" s="613" t="s">
        <v>38</v>
      </c>
      <c r="E8" s="613"/>
      <c r="F8" s="613"/>
      <c r="G8" s="613"/>
      <c r="H8" s="182" t="s">
        <v>122</v>
      </c>
      <c r="I8" s="182" t="s">
        <v>422</v>
      </c>
      <c r="J8" s="7"/>
    </row>
    <row r="9" spans="1:10" ht="32.25" customHeight="1">
      <c r="A9" s="7"/>
      <c r="B9" s="182">
        <v>1</v>
      </c>
      <c r="C9" s="386" t="s">
        <v>39</v>
      </c>
      <c r="D9" s="609" t="s">
        <v>182</v>
      </c>
      <c r="E9" s="609"/>
      <c r="F9" s="609"/>
      <c r="G9" s="609"/>
      <c r="H9" s="387">
        <v>2</v>
      </c>
      <c r="I9" s="387">
        <v>1</v>
      </c>
      <c r="J9" s="7"/>
    </row>
    <row r="10" spans="1:10" ht="15.75">
      <c r="A10" s="7"/>
      <c r="B10" s="182">
        <v>2</v>
      </c>
      <c r="C10" s="386" t="s">
        <v>40</v>
      </c>
      <c r="D10" s="609" t="s">
        <v>183</v>
      </c>
      <c r="E10" s="609"/>
      <c r="F10" s="609"/>
      <c r="G10" s="609"/>
      <c r="H10" s="387">
        <f aca="true" t="shared" si="0" ref="H10:H18">H9+I9</f>
        <v>3</v>
      </c>
      <c r="I10" s="387">
        <v>1</v>
      </c>
      <c r="J10" s="7"/>
    </row>
    <row r="11" spans="1:10" ht="36.75" customHeight="1">
      <c r="A11" s="7"/>
      <c r="B11" s="182">
        <v>3</v>
      </c>
      <c r="C11" s="386" t="s">
        <v>41</v>
      </c>
      <c r="D11" s="609" t="s">
        <v>84</v>
      </c>
      <c r="E11" s="609"/>
      <c r="F11" s="609"/>
      <c r="G11" s="609"/>
      <c r="H11" s="387">
        <f t="shared" si="0"/>
        <v>4</v>
      </c>
      <c r="I11" s="387">
        <v>1</v>
      </c>
      <c r="J11" s="7"/>
    </row>
    <row r="12" spans="1:10" ht="19.5" customHeight="1">
      <c r="A12" s="7"/>
      <c r="B12" s="182">
        <v>4</v>
      </c>
      <c r="C12" s="386" t="s">
        <v>42</v>
      </c>
      <c r="D12" s="609" t="s">
        <v>184</v>
      </c>
      <c r="E12" s="609"/>
      <c r="F12" s="609"/>
      <c r="G12" s="609"/>
      <c r="H12" s="387">
        <f t="shared" si="0"/>
        <v>5</v>
      </c>
      <c r="I12" s="387">
        <v>2</v>
      </c>
      <c r="J12" s="7"/>
    </row>
    <row r="13" spans="1:10" ht="19.5" customHeight="1">
      <c r="A13" s="7"/>
      <c r="B13" s="182">
        <v>5</v>
      </c>
      <c r="C13" s="386" t="s">
        <v>43</v>
      </c>
      <c r="D13" s="609" t="s">
        <v>185</v>
      </c>
      <c r="E13" s="609"/>
      <c r="F13" s="609"/>
      <c r="G13" s="609"/>
      <c r="H13" s="387">
        <f t="shared" si="0"/>
        <v>7</v>
      </c>
      <c r="I13" s="387">
        <v>2</v>
      </c>
      <c r="J13" s="7"/>
    </row>
    <row r="14" spans="1:10" ht="19.5" customHeight="1">
      <c r="A14" s="7"/>
      <c r="B14" s="182">
        <v>6</v>
      </c>
      <c r="C14" s="386" t="s">
        <v>0</v>
      </c>
      <c r="D14" s="609" t="s">
        <v>186</v>
      </c>
      <c r="E14" s="609"/>
      <c r="F14" s="609"/>
      <c r="G14" s="609"/>
      <c r="H14" s="387">
        <f t="shared" si="0"/>
        <v>9</v>
      </c>
      <c r="I14" s="387">
        <v>2</v>
      </c>
      <c r="J14" s="7"/>
    </row>
    <row r="15" spans="1:10" ht="48.75" customHeight="1">
      <c r="A15" s="7"/>
      <c r="B15" s="182">
        <v>7</v>
      </c>
      <c r="C15" s="386" t="s">
        <v>44</v>
      </c>
      <c r="D15" s="609" t="s">
        <v>85</v>
      </c>
      <c r="E15" s="609"/>
      <c r="F15" s="609"/>
      <c r="G15" s="609"/>
      <c r="H15" s="387">
        <f t="shared" si="0"/>
        <v>11</v>
      </c>
      <c r="I15" s="387">
        <v>2</v>
      </c>
      <c r="J15" s="7"/>
    </row>
    <row r="16" spans="1:10" ht="32.25" customHeight="1">
      <c r="A16" s="7"/>
      <c r="B16" s="182">
        <v>8</v>
      </c>
      <c r="C16" s="386" t="s">
        <v>99</v>
      </c>
      <c r="D16" s="609" t="str">
        <f>"Отчетные  данные для расчета значения показателя качества рассмотрения заявок 
на технологическое присоединение к сети в период за "&amp;Содержание!I5&amp;" год"</f>
        <v>Отчетные  данные для расчета значения показателя качества рассмотрения заявок 
на технологическое присоединение к сети в период за 2015 год</v>
      </c>
      <c r="E16" s="609"/>
      <c r="F16" s="609"/>
      <c r="G16" s="609"/>
      <c r="H16" s="387">
        <f t="shared" si="0"/>
        <v>13</v>
      </c>
      <c r="I16" s="387">
        <v>1</v>
      </c>
      <c r="J16" s="7"/>
    </row>
    <row r="17" spans="1:10" ht="32.25" customHeight="1">
      <c r="A17" s="7"/>
      <c r="B17" s="182">
        <v>9</v>
      </c>
      <c r="C17" s="386" t="s">
        <v>416</v>
      </c>
      <c r="D17" s="609" t="str">
        <f>"Отчетные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"&amp;Содержание!I5&amp;" год"</f>
        <v>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2015 год</v>
      </c>
      <c r="E17" s="609"/>
      <c r="F17" s="609"/>
      <c r="G17" s="609"/>
      <c r="H17" s="387">
        <f t="shared" si="0"/>
        <v>14</v>
      </c>
      <c r="I17" s="387">
        <v>1</v>
      </c>
      <c r="J17" s="7"/>
    </row>
    <row r="18" spans="1:10" ht="34.5" customHeight="1">
      <c r="A18" s="7"/>
      <c r="B18" s="182">
        <v>10</v>
      </c>
      <c r="C18" s="386" t="s">
        <v>417</v>
      </c>
      <c r="D18" s="609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2015 года</v>
      </c>
      <c r="E18" s="609"/>
      <c r="F18" s="609"/>
      <c r="G18" s="609"/>
      <c r="H18" s="387">
        <f t="shared" si="0"/>
        <v>15</v>
      </c>
      <c r="I18" s="387">
        <v>1</v>
      </c>
      <c r="J18" s="7"/>
    </row>
    <row r="19" spans="1:10" ht="23.25" customHeight="1">
      <c r="A19" s="7"/>
      <c r="B19" s="182">
        <v>11</v>
      </c>
      <c r="C19" s="386" t="s">
        <v>45</v>
      </c>
      <c r="D19" s="609" t="s">
        <v>46</v>
      </c>
      <c r="E19" s="609"/>
      <c r="F19" s="609"/>
      <c r="G19" s="609"/>
      <c r="H19" s="387">
        <f aca="true" t="shared" si="1" ref="H19:H25">H18+I18</f>
        <v>16</v>
      </c>
      <c r="I19" s="387">
        <v>1</v>
      </c>
      <c r="J19" s="7"/>
    </row>
    <row r="20" spans="1:10" ht="23.25" customHeight="1">
      <c r="A20" s="7"/>
      <c r="B20" s="182">
        <v>12</v>
      </c>
      <c r="C20" s="386" t="s">
        <v>47</v>
      </c>
      <c r="D20" s="609" t="s">
        <v>48</v>
      </c>
      <c r="E20" s="609"/>
      <c r="F20" s="609"/>
      <c r="G20" s="609"/>
      <c r="H20" s="387">
        <f t="shared" si="1"/>
        <v>17</v>
      </c>
      <c r="I20" s="387">
        <v>1</v>
      </c>
      <c r="J20" s="7"/>
    </row>
    <row r="21" spans="1:10" ht="39" customHeight="1">
      <c r="A21" s="7"/>
      <c r="B21" s="182">
        <v>13</v>
      </c>
      <c r="C21" s="461" t="s">
        <v>640</v>
      </c>
      <c r="D21" s="609" t="s">
        <v>641</v>
      </c>
      <c r="E21" s="614"/>
      <c r="F21" s="614"/>
      <c r="G21" s="614"/>
      <c r="H21" s="387">
        <f t="shared" si="1"/>
        <v>18</v>
      </c>
      <c r="I21" s="387">
        <v>1</v>
      </c>
      <c r="J21" s="7"/>
    </row>
    <row r="22" spans="1:10" ht="51" customHeight="1">
      <c r="A22" s="7"/>
      <c r="B22" s="182">
        <v>14</v>
      </c>
      <c r="C22" s="461" t="s">
        <v>642</v>
      </c>
      <c r="D22" s="610" t="s">
        <v>643</v>
      </c>
      <c r="E22" s="611"/>
      <c r="F22" s="611"/>
      <c r="G22" s="612"/>
      <c r="H22" s="387">
        <f t="shared" si="1"/>
        <v>19</v>
      </c>
      <c r="I22" s="387">
        <v>1</v>
      </c>
      <c r="J22" s="7"/>
    </row>
    <row r="23" spans="1:10" ht="15.75" customHeight="1">
      <c r="A23" s="7"/>
      <c r="B23" s="182">
        <v>15</v>
      </c>
      <c r="C23" s="461" t="s">
        <v>644</v>
      </c>
      <c r="D23" s="610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2015 год</v>
      </c>
      <c r="E23" s="611"/>
      <c r="F23" s="611"/>
      <c r="G23" s="612"/>
      <c r="H23" s="387">
        <f t="shared" si="1"/>
        <v>20</v>
      </c>
      <c r="I23" s="387">
        <v>1</v>
      </c>
      <c r="J23" s="7"/>
    </row>
    <row r="24" spans="1:10" ht="19.5" customHeight="1">
      <c r="A24" s="7"/>
      <c r="B24" s="182">
        <v>16</v>
      </c>
      <c r="C24" s="461" t="s">
        <v>645</v>
      </c>
      <c r="D24" s="610" t="s">
        <v>646</v>
      </c>
      <c r="E24" s="611"/>
      <c r="F24" s="611"/>
      <c r="G24" s="612"/>
      <c r="H24" s="387">
        <f t="shared" si="1"/>
        <v>21</v>
      </c>
      <c r="I24" s="387">
        <v>1</v>
      </c>
      <c r="J24" s="7"/>
    </row>
    <row r="25" spans="1:10" ht="34.5" customHeight="1">
      <c r="A25" s="7"/>
      <c r="B25" s="182">
        <v>17</v>
      </c>
      <c r="C25" s="387" t="s">
        <v>647</v>
      </c>
      <c r="D25" s="610" t="str">
        <f>"Пояснительная записка по расчету показателей  надежности и качества оказываемых услуг по передаче электрической энергии по результатам "&amp;I5&amp;" года "</f>
        <v>Пояснительная записка по расчету показателей  надежности и качества оказываемых услуг по передаче электрической энергии по результатам 2015 года </v>
      </c>
      <c r="E25" s="611"/>
      <c r="F25" s="611"/>
      <c r="G25" s="612"/>
      <c r="H25" s="387">
        <f t="shared" si="1"/>
        <v>22</v>
      </c>
      <c r="I25" s="387">
        <v>3</v>
      </c>
      <c r="J25" s="7"/>
    </row>
    <row r="26" spans="1:10" s="35" customFormat="1" ht="5.25">
      <c r="A26" s="7"/>
      <c r="B26" s="175"/>
      <c r="C26" s="7"/>
      <c r="D26" s="7"/>
      <c r="E26" s="7"/>
      <c r="F26" s="7"/>
      <c r="G26" s="7"/>
      <c r="H26" s="7"/>
      <c r="I26" s="7"/>
      <c r="J26" s="7"/>
    </row>
    <row r="27" spans="1:10" ht="15.75">
      <c r="A27" s="7"/>
      <c r="B27" s="8"/>
      <c r="C27" s="507" t="str">
        <f>'[1]Содержание'!$C$27</f>
        <v>Директор</v>
      </c>
      <c r="F27" s="8" t="s">
        <v>50</v>
      </c>
      <c r="G27" s="508" t="str">
        <f>'[1]Содержание'!$G$27</f>
        <v>Фролов А.А.</v>
      </c>
      <c r="H27" s="8"/>
      <c r="I27" s="8"/>
      <c r="J27" s="7"/>
    </row>
    <row r="28" spans="1:10" ht="15.75">
      <c r="A28" s="7"/>
      <c r="B28" s="8"/>
      <c r="C28" s="108" t="s">
        <v>8</v>
      </c>
      <c r="F28" s="43" t="s">
        <v>9</v>
      </c>
      <c r="G28" s="43" t="s">
        <v>20</v>
      </c>
      <c r="H28" s="43"/>
      <c r="I28" s="43"/>
      <c r="J28" s="7"/>
    </row>
    <row r="29" spans="1:10" s="35" customFormat="1" ht="15.75">
      <c r="A29" s="7"/>
      <c r="B29" s="175"/>
      <c r="C29" s="7"/>
      <c r="D29" s="7"/>
      <c r="E29" s="7"/>
      <c r="F29" s="7"/>
      <c r="G29" s="10"/>
      <c r="H29" s="7"/>
      <c r="I29" s="7"/>
      <c r="J29" s="7"/>
    </row>
  </sheetData>
  <sheetProtection password="CA0A" sheet="1" formatCells="0" formatColumns="0" formatRows="0"/>
  <mergeCells count="18">
    <mergeCell ref="D8:G8"/>
    <mergeCell ref="D9:G9"/>
    <mergeCell ref="D10:G10"/>
    <mergeCell ref="D11:G11"/>
    <mergeCell ref="D23:G23"/>
    <mergeCell ref="D12:G12"/>
    <mergeCell ref="D13:G13"/>
    <mergeCell ref="D19:G19"/>
    <mergeCell ref="D20:G20"/>
    <mergeCell ref="D21:G21"/>
    <mergeCell ref="D14:G14"/>
    <mergeCell ref="D15:G15"/>
    <mergeCell ref="D16:G16"/>
    <mergeCell ref="D25:G25"/>
    <mergeCell ref="D17:G17"/>
    <mergeCell ref="D18:G18"/>
    <mergeCell ref="D22:G22"/>
    <mergeCell ref="D24:G24"/>
  </mergeCells>
  <printOptions horizontalCentered="1" verticalCentered="1"/>
  <pageMargins left="0.7874015748031497" right="0.2362204724409449" top="0.2362204724409449" bottom="0.2755905511811024" header="0.15748031496062992" footer="0.15748031496062992"/>
  <pageSetup horizontalDpi="600" verticalDpi="600" orientation="landscape" paperSize="9" scale="85" r:id="rId1"/>
  <headerFooter alignWithMargins="0">
    <oddHeader>&amp;R&amp;8&amp;P</oddHeader>
    <oddFooter>&amp;L&amp;8&amp;F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3.875" style="148" customWidth="1"/>
    <col min="4" max="4" width="14.00390625" style="148" customWidth="1"/>
    <col min="5" max="5" width="0.6171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"&amp;Содержание!I5&amp;" год"</f>
        <v>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2015 год</v>
      </c>
      <c r="D1" s="651"/>
    </row>
    <row r="2" spans="3:4" ht="35.25" customHeight="1">
      <c r="C2" s="651"/>
      <c r="D2" s="651"/>
    </row>
    <row r="3" spans="3:4" ht="13.5" customHeight="1">
      <c r="C3" s="368"/>
      <c r="D3" s="368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311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66">
      <c r="A8" s="128"/>
      <c r="B8" s="353" t="s">
        <v>177</v>
      </c>
      <c r="C8" s="355" t="s">
        <v>214</v>
      </c>
      <c r="D8" s="517">
        <f>'[1]Форма.3.2'!$D$8</f>
        <v>0</v>
      </c>
      <c r="F8" s="128"/>
    </row>
    <row r="9" spans="1:6" s="31" customFormat="1" ht="83.25">
      <c r="A9" s="128"/>
      <c r="B9" s="353" t="s">
        <v>174</v>
      </c>
      <c r="C9" s="355" t="s">
        <v>215</v>
      </c>
      <c r="D9" s="517">
        <f>'[1]Форма.3.2'!$D$9</f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270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Фролов А.А.</v>
      </c>
      <c r="E12" s="30"/>
      <c r="F12" s="30"/>
      <c r="G12" s="363"/>
    </row>
    <row r="13" spans="1:7" s="31" customFormat="1" ht="15.75">
      <c r="A13" s="363"/>
      <c r="C13" s="384" t="s">
        <v>639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Фролов А.А.</v>
      </c>
    </row>
    <row r="35" spans="3:6" ht="36.75">
      <c r="C35" s="124" t="s">
        <v>8</v>
      </c>
      <c r="F35" s="295" t="s">
        <v>20</v>
      </c>
    </row>
  </sheetData>
  <sheetProtection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128" customWidth="1"/>
    <col min="2" max="2" width="6.25390625" style="148" bestFit="1" customWidth="1"/>
    <col min="3" max="3" width="62.625" style="148" customWidth="1"/>
    <col min="4" max="4" width="13.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2015 года</v>
      </c>
      <c r="D1" s="651"/>
    </row>
    <row r="2" spans="3:4" ht="31.5" customHeight="1">
      <c r="C2" s="651"/>
      <c r="D2" s="651"/>
    </row>
    <row r="3" spans="3:4" s="28" customFormat="1" ht="5.25">
      <c r="C3" s="360"/>
      <c r="D3" s="360"/>
    </row>
    <row r="4" ht="22.5" customHeight="1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312</v>
      </c>
      <c r="D6" s="353" t="s">
        <v>4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8" s="31" customFormat="1" ht="47.25">
      <c r="A8" s="128"/>
      <c r="B8" s="353" t="s">
        <v>177</v>
      </c>
      <c r="C8" s="355" t="s">
        <v>444</v>
      </c>
      <c r="D8" s="517">
        <f>'[1]Форма.3.3'!$D$8</f>
        <v>0</v>
      </c>
      <c r="F8" s="128"/>
      <c r="H8" s="389"/>
    </row>
    <row r="9" spans="1:8" s="31" customFormat="1" ht="78.75">
      <c r="A9" s="128"/>
      <c r="B9" s="353" t="s">
        <v>174</v>
      </c>
      <c r="C9" s="355" t="s">
        <v>443</v>
      </c>
      <c r="D9" s="517">
        <f>'[1]Форма.3.3'!$D$9</f>
        <v>0</v>
      </c>
      <c r="F9" s="128"/>
      <c r="H9" s="389"/>
    </row>
    <row r="10" spans="1:6" s="31" customFormat="1" ht="56.25" customHeight="1">
      <c r="A10" s="128"/>
      <c r="B10" s="353" t="s">
        <v>178</v>
      </c>
      <c r="C10" s="355" t="s">
        <v>451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38.25" customHeight="1">
      <c r="A12" s="363"/>
      <c r="B12" s="652" t="s">
        <v>309</v>
      </c>
      <c r="C12" s="653"/>
      <c r="D12" s="654"/>
      <c r="E12" s="30"/>
      <c r="F12" s="30"/>
      <c r="G12" s="363"/>
    </row>
    <row r="13" spans="1:7" s="31" customFormat="1" ht="19.5">
      <c r="A13" s="363"/>
      <c r="B13" s="364"/>
      <c r="C13" s="256" t="s">
        <v>313</v>
      </c>
      <c r="D13" s="256"/>
      <c r="E13" s="30"/>
      <c r="F13" s="30"/>
      <c r="G13" s="363"/>
    </row>
    <row r="14" spans="1:7" s="31" customFormat="1" ht="19.5">
      <c r="A14" s="363"/>
      <c r="B14" s="365" t="s">
        <v>314</v>
      </c>
      <c r="C14" s="254" t="str">
        <f>"= 0,4 * "&amp;ROUND('Форма.3.1'!D10,3)&amp;" + 0,4 * "&amp;ROUND('Форма.3.2'!D10,3)&amp;" + 0,2 * "&amp;ROUND('Форма.3.3'!D10,3)&amp;"  = "</f>
        <v>= 0,4 * 1 + 0,4 * 1 + 0,2 * 1  = </v>
      </c>
      <c r="D14" s="255">
        <f>0.4*'Форма.3.1'!D10+0.4*'Форма.3.2'!D10+0.2*'Форма.3.3'!D10</f>
        <v>1</v>
      </c>
      <c r="E14" s="30"/>
      <c r="F14" s="30"/>
      <c r="G14" s="363"/>
    </row>
    <row r="15" spans="1:7" s="31" customFormat="1" ht="15.75">
      <c r="A15" s="363"/>
      <c r="C15" s="8"/>
      <c r="D15" s="8"/>
      <c r="E15" s="30"/>
      <c r="F15" s="30"/>
      <c r="G15" s="363"/>
    </row>
    <row r="16" spans="1:7" s="31" customFormat="1" ht="15.75">
      <c r="A16" s="363"/>
      <c r="C16" s="8"/>
      <c r="D16" s="8"/>
      <c r="E16" s="30"/>
      <c r="F16" s="30"/>
      <c r="G16" s="363"/>
    </row>
    <row r="17" spans="1:7" s="31" customFormat="1" ht="15.75">
      <c r="A17" s="363"/>
      <c r="C17" s="453" t="str">
        <f>Содержание!C27&amp;"     "&amp;Содержание!F27</f>
        <v>Директор     ___________</v>
      </c>
      <c r="D17" s="12" t="str">
        <f>Содержание!$G$27</f>
        <v>Фролов А.А.</v>
      </c>
      <c r="E17" s="30"/>
      <c r="F17" s="30"/>
      <c r="G17" s="363"/>
    </row>
    <row r="18" spans="1:7" s="31" customFormat="1" ht="15.75">
      <c r="A18" s="363"/>
      <c r="C18" s="384" t="s">
        <v>639</v>
      </c>
      <c r="D18" s="33" t="s">
        <v>20</v>
      </c>
      <c r="E18" s="30"/>
      <c r="F18" s="30"/>
      <c r="G18" s="363"/>
    </row>
    <row r="19" s="363" customFormat="1" ht="5.25"/>
    <row r="20" spans="1:7" s="31" customFormat="1" ht="15.75">
      <c r="A20" s="363"/>
      <c r="E20" s="363"/>
      <c r="G20" s="363"/>
    </row>
    <row r="39" spans="1:6" s="367" customFormat="1" ht="15.75">
      <c r="A39" s="366"/>
      <c r="C39" s="8" t="e">
        <f>Содержание!#REF!</f>
        <v>#REF!</v>
      </c>
      <c r="F39" s="11" t="str">
        <f>Содержание!$G$27</f>
        <v>Фролов А.А.</v>
      </c>
    </row>
    <row r="40" spans="3:6" ht="36.75">
      <c r="C40" s="124" t="s">
        <v>8</v>
      </c>
      <c r="F40" s="295" t="s">
        <v>20</v>
      </c>
    </row>
  </sheetData>
  <sheetProtection/>
  <mergeCells count="2">
    <mergeCell ref="C1:D2"/>
    <mergeCell ref="B12:D1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zoomScalePageLayoutView="0" workbookViewId="0" topLeftCell="A1">
      <pane xSplit="4" ySplit="7" topLeftCell="E1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7" sqref="E7"/>
    </sheetView>
  </sheetViews>
  <sheetFormatPr defaultColWidth="9.00390625" defaultRowHeight="15.75"/>
  <cols>
    <col min="1" max="1" width="0.875" style="41" customWidth="1"/>
    <col min="2" max="2" width="4.125" style="10" customWidth="1"/>
    <col min="3" max="3" width="45.125" style="10" customWidth="1"/>
    <col min="4" max="4" width="16.00390625" style="10" customWidth="1"/>
    <col min="5" max="5" width="16.75390625" style="10" customWidth="1"/>
    <col min="6" max="6" width="0.875" style="41" customWidth="1"/>
    <col min="7" max="7" width="9.00390625" style="322" customWidth="1"/>
    <col min="8" max="16384" width="9.00390625" style="10" customWidth="1"/>
  </cols>
  <sheetData>
    <row r="1" spans="1:7" s="35" customFormat="1" ht="5.25">
      <c r="A1" s="34"/>
      <c r="B1" s="34"/>
      <c r="C1" s="34"/>
      <c r="D1" s="34"/>
      <c r="E1" s="34"/>
      <c r="F1" s="34"/>
      <c r="G1" s="34"/>
    </row>
    <row r="2" spans="1:6" ht="15.75">
      <c r="A2" s="36"/>
      <c r="B2" s="37" t="s">
        <v>22</v>
      </c>
      <c r="C2" s="37"/>
      <c r="D2" s="37"/>
      <c r="E2" s="37"/>
      <c r="F2" s="36"/>
    </row>
    <row r="3" spans="1:6" ht="15.75">
      <c r="A3" s="36"/>
      <c r="B3" s="37"/>
      <c r="C3" s="37" t="s">
        <v>21</v>
      </c>
      <c r="D3" s="37"/>
      <c r="E3" s="37"/>
      <c r="F3" s="36"/>
    </row>
    <row r="4" spans="1:7" ht="15.75">
      <c r="A4" s="5"/>
      <c r="C4" s="38" t="str">
        <f>Содержание!$C$5</f>
        <v>ООО_ИнвестГрадСтрой</v>
      </c>
      <c r="D4" s="2"/>
      <c r="E4" s="2"/>
      <c r="F4" s="2"/>
      <c r="G4" s="518"/>
    </row>
    <row r="5" spans="1:7" ht="15.75">
      <c r="A5" s="5"/>
      <c r="C5" s="3" t="s">
        <v>15</v>
      </c>
      <c r="D5" s="2"/>
      <c r="E5" s="2"/>
      <c r="F5" s="2"/>
      <c r="G5" s="518"/>
    </row>
    <row r="6" spans="1:7" s="35" customFormat="1" ht="5.25">
      <c r="A6" s="34"/>
      <c r="B6" s="34"/>
      <c r="C6" s="34"/>
      <c r="D6" s="34"/>
      <c r="E6" s="34"/>
      <c r="F6" s="34"/>
      <c r="G6" s="34"/>
    </row>
    <row r="7" spans="1:7" ht="48.75" customHeight="1">
      <c r="A7" s="34"/>
      <c r="B7" s="39" t="s">
        <v>10</v>
      </c>
      <c r="C7" s="39" t="s">
        <v>11</v>
      </c>
      <c r="D7" s="39" t="s">
        <v>3</v>
      </c>
      <c r="E7" s="204" t="str">
        <f>"Плановые и фактические значения на  "&amp;Содержание!I5&amp;" года"</f>
        <v>Плановые и фактические значения на  2015 года</v>
      </c>
      <c r="F7" s="519"/>
      <c r="G7" s="10"/>
    </row>
    <row r="8" spans="1:11" ht="51.75" customHeight="1">
      <c r="A8" s="34"/>
      <c r="B8" s="204" t="s">
        <v>177</v>
      </c>
      <c r="C8" s="202" t="s">
        <v>168</v>
      </c>
      <c r="D8" s="352" t="s">
        <v>12</v>
      </c>
      <c r="E8" s="522">
        <f>'[1]Форма.4.1'!E8</f>
        <v>0.646921052631579</v>
      </c>
      <c r="F8" s="519"/>
      <c r="G8" s="10"/>
      <c r="H8" s="491"/>
      <c r="I8" s="491"/>
      <c r="J8" s="491"/>
      <c r="K8" s="491"/>
    </row>
    <row r="9" spans="1:11" ht="34.5">
      <c r="A9" s="34"/>
      <c r="B9" s="204" t="s">
        <v>174</v>
      </c>
      <c r="C9" s="202" t="s">
        <v>234</v>
      </c>
      <c r="D9" s="203" t="s">
        <v>231</v>
      </c>
      <c r="E9" s="522">
        <f>'[1]Форма.4.1'!E9</f>
        <v>1</v>
      </c>
      <c r="F9" s="519"/>
      <c r="G9" s="10"/>
      <c r="H9" s="491"/>
      <c r="I9" s="491"/>
      <c r="J9" s="491"/>
      <c r="K9" s="491"/>
    </row>
    <row r="10" spans="1:11" ht="50.25">
      <c r="A10" s="34"/>
      <c r="B10" s="204" t="s">
        <v>178</v>
      </c>
      <c r="C10" s="202" t="s">
        <v>233</v>
      </c>
      <c r="D10" s="203" t="s">
        <v>232</v>
      </c>
      <c r="E10" s="522">
        <f>'[1]Форма.4.1'!E10</f>
        <v>0.8975</v>
      </c>
      <c r="F10" s="519"/>
      <c r="G10" s="10"/>
      <c r="H10" s="491"/>
      <c r="I10" s="491"/>
      <c r="J10" s="491"/>
      <c r="K10" s="491"/>
    </row>
    <row r="11" spans="1:11" ht="36">
      <c r="A11" s="34"/>
      <c r="B11" s="204" t="s">
        <v>179</v>
      </c>
      <c r="C11" s="40" t="s">
        <v>187</v>
      </c>
      <c r="D11" s="203" t="s">
        <v>429</v>
      </c>
      <c r="E11" s="522">
        <f>'[1]Форма.4.1'!E11</f>
        <v>0.4858</v>
      </c>
      <c r="F11" s="519"/>
      <c r="G11" s="10"/>
      <c r="I11" s="491"/>
      <c r="J11" s="491"/>
      <c r="K11" s="491"/>
    </row>
    <row r="12" spans="1:11" ht="36">
      <c r="A12" s="34"/>
      <c r="B12" s="204" t="s">
        <v>175</v>
      </c>
      <c r="C12" s="40" t="s">
        <v>188</v>
      </c>
      <c r="D12" s="203" t="s">
        <v>429</v>
      </c>
      <c r="E12" s="522">
        <f>'[1]Форма.4.1'!E12</f>
        <v>1</v>
      </c>
      <c r="F12" s="519"/>
      <c r="G12" s="10"/>
      <c r="K12" s="491"/>
    </row>
    <row r="13" spans="1:11" ht="36">
      <c r="A13" s="34"/>
      <c r="B13" s="204" t="s">
        <v>176</v>
      </c>
      <c r="C13" s="40" t="s">
        <v>189</v>
      </c>
      <c r="D13" s="203" t="s">
        <v>429</v>
      </c>
      <c r="E13" s="522">
        <f>'[1]Форма.4.1'!E13</f>
        <v>0.8975</v>
      </c>
      <c r="F13" s="519"/>
      <c r="G13" s="10"/>
      <c r="K13" s="491"/>
    </row>
    <row r="14" spans="1:11" ht="50.25">
      <c r="A14" s="34"/>
      <c r="B14" s="204" t="s">
        <v>180</v>
      </c>
      <c r="C14" s="40" t="s">
        <v>190</v>
      </c>
      <c r="D14" s="352" t="s">
        <v>13</v>
      </c>
      <c r="E14" s="39">
        <f>IF(AND(E8=0,E11=0),0,(IF(E8&lt;E11*0.65,1,IF(E8&lt;E11*1.35,0,-1))))</f>
        <v>0</v>
      </c>
      <c r="F14" s="519"/>
      <c r="G14" s="10"/>
      <c r="K14" s="491"/>
    </row>
    <row r="15" spans="1:6" ht="97.5">
      <c r="A15" s="34"/>
      <c r="B15" s="204" t="s">
        <v>235</v>
      </c>
      <c r="C15" s="202" t="s">
        <v>191</v>
      </c>
      <c r="D15" s="352" t="s">
        <v>13</v>
      </c>
      <c r="E15" s="204" t="s">
        <v>204</v>
      </c>
      <c r="F15" s="519"/>
    </row>
    <row r="16" spans="1:7" ht="66">
      <c r="A16" s="34"/>
      <c r="B16" s="204" t="s">
        <v>236</v>
      </c>
      <c r="C16" s="202" t="s">
        <v>238</v>
      </c>
      <c r="D16" s="39" t="s">
        <v>13</v>
      </c>
      <c r="E16" s="39">
        <f>IF(AND(E9=0,E12=0),0,(IF(E9&lt;E12*0.65,1,IF(E9&lt;E12*1.35,0,-1))))</f>
        <v>0</v>
      </c>
      <c r="F16" s="519"/>
      <c r="G16" s="10"/>
    </row>
    <row r="17" spans="1:7" ht="66">
      <c r="A17" s="34"/>
      <c r="B17" s="204" t="s">
        <v>237</v>
      </c>
      <c r="C17" s="202" t="s">
        <v>239</v>
      </c>
      <c r="D17" s="39" t="s">
        <v>13</v>
      </c>
      <c r="E17" s="39">
        <f>IF(AND(E10=0,E13=0),0,(IF(E10&lt;E13*0.65,1,IF(E10&lt;E13*1.35,0,-1))))</f>
        <v>0</v>
      </c>
      <c r="F17" s="519"/>
      <c r="G17" s="10"/>
    </row>
    <row r="18" spans="1:6" ht="36.75" customHeight="1">
      <c r="A18" s="34"/>
      <c r="B18" s="187"/>
      <c r="C18" s="94"/>
      <c r="D18" s="187"/>
      <c r="E18" s="520"/>
      <c r="F18" s="34"/>
    </row>
    <row r="19" spans="1:7" s="35" customFormat="1" ht="5.25">
      <c r="A19" s="34"/>
      <c r="B19" s="34"/>
      <c r="C19" s="34"/>
      <c r="D19" s="34"/>
      <c r="E19" s="34"/>
      <c r="F19" s="34"/>
      <c r="G19" s="34"/>
    </row>
    <row r="20" spans="3:5" ht="15.75">
      <c r="C20" s="394" t="str">
        <f>Содержание!$C$27</f>
        <v>Директор</v>
      </c>
      <c r="D20" s="8" t="str">
        <f>Содержание!$G$27</f>
        <v>Фролов А.А.</v>
      </c>
      <c r="E20" s="42" t="s">
        <v>49</v>
      </c>
    </row>
    <row r="21" spans="3:5" ht="15.75">
      <c r="C21" s="346" t="s">
        <v>205</v>
      </c>
      <c r="D21" s="43" t="s">
        <v>20</v>
      </c>
      <c r="E21" s="42" t="s">
        <v>9</v>
      </c>
    </row>
    <row r="22" s="41" customFormat="1" ht="5.25">
      <c r="G22" s="521"/>
    </row>
  </sheetData>
  <sheetProtection password="CA0A" sheet="1" formatCells="0" formatColumns="0" formatRows="0"/>
  <printOptions horizontalCentered="1" verticalCentered="1"/>
  <pageMargins left="0.7874015748031497" right="0.2362204724409449" top="0.6299212598425197" bottom="0.3937007874015748" header="0.5118110236220472" footer="0.1574803149606299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zoomScalePageLayoutView="0" workbookViewId="0" topLeftCell="A1">
      <pane xSplit="3" ySplit="6" topLeftCell="D13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4" sqref="D14"/>
    </sheetView>
  </sheetViews>
  <sheetFormatPr defaultColWidth="9.00390625" defaultRowHeight="15.75"/>
  <cols>
    <col min="1" max="1" width="0.875" style="27" customWidth="1"/>
    <col min="2" max="2" width="33.625" style="31" customWidth="1"/>
    <col min="3" max="3" width="13.50390625" style="31" customWidth="1"/>
    <col min="4" max="4" width="32.375" style="31" customWidth="1"/>
    <col min="5" max="5" width="0.875" style="27" customWidth="1"/>
    <col min="6" max="6" width="2.00390625" style="357" customWidth="1"/>
    <col min="7" max="16384" width="9.00390625" style="31" customWidth="1"/>
  </cols>
  <sheetData>
    <row r="1" spans="1:6" s="27" customFormat="1" ht="5.25">
      <c r="A1" s="26"/>
      <c r="B1" s="26"/>
      <c r="C1" s="26"/>
      <c r="D1" s="26"/>
      <c r="E1" s="26"/>
      <c r="F1" s="356"/>
    </row>
    <row r="2" spans="1:5" ht="15.75">
      <c r="A2" s="28"/>
      <c r="B2" s="29" t="s">
        <v>1</v>
      </c>
      <c r="C2" s="30"/>
      <c r="D2" s="30"/>
      <c r="E2" s="28"/>
    </row>
    <row r="3" spans="1:7" ht="15.75">
      <c r="A3" s="5"/>
      <c r="C3" s="32" t="str">
        <f>Содержание!$C$5</f>
        <v>ООО_ИнвестГрадСтрой</v>
      </c>
      <c r="D3" s="2"/>
      <c r="E3" s="2"/>
      <c r="F3" s="358"/>
      <c r="G3" s="1"/>
    </row>
    <row r="4" spans="1:7" ht="15.75">
      <c r="A4" s="5"/>
      <c r="C4" s="3" t="s">
        <v>15</v>
      </c>
      <c r="D4" s="2"/>
      <c r="E4" s="2"/>
      <c r="F4" s="358"/>
      <c r="G4" s="1"/>
    </row>
    <row r="5" spans="1:5" ht="47.25">
      <c r="A5" s="28"/>
      <c r="B5" s="353" t="s">
        <v>2</v>
      </c>
      <c r="C5" s="353" t="s">
        <v>101</v>
      </c>
      <c r="D5" s="353" t="str">
        <f>'Форма.4.1'!E7</f>
        <v>Плановые и фактические значения на  2015 года</v>
      </c>
      <c r="E5" s="28"/>
    </row>
    <row r="6" spans="1:6" ht="105">
      <c r="A6" s="28"/>
      <c r="B6" s="354" t="s">
        <v>100</v>
      </c>
      <c r="C6" s="353" t="s">
        <v>5</v>
      </c>
      <c r="D6" s="355" t="s">
        <v>430</v>
      </c>
      <c r="E6" s="28"/>
      <c r="F6" s="359" t="s">
        <v>431</v>
      </c>
    </row>
    <row r="7" spans="1:6" ht="63">
      <c r="A7" s="28"/>
      <c r="B7" s="354" t="s">
        <v>6</v>
      </c>
      <c r="C7" s="353" t="s">
        <v>5</v>
      </c>
      <c r="D7" s="204" t="s">
        <v>240</v>
      </c>
      <c r="E7" s="28"/>
      <c r="F7" s="359" t="s">
        <v>432</v>
      </c>
    </row>
    <row r="8" spans="1:6" ht="60">
      <c r="A8" s="28"/>
      <c r="B8" s="354" t="s">
        <v>241</v>
      </c>
      <c r="C8" s="353" t="s">
        <v>5</v>
      </c>
      <c r="D8" s="204" t="s">
        <v>242</v>
      </c>
      <c r="E8" s="28"/>
      <c r="F8" s="359" t="s">
        <v>432</v>
      </c>
    </row>
    <row r="9" spans="1:6" ht="60">
      <c r="A9" s="28"/>
      <c r="B9" s="354" t="s">
        <v>243</v>
      </c>
      <c r="C9" s="353" t="s">
        <v>5</v>
      </c>
      <c r="D9" s="204" t="s">
        <v>244</v>
      </c>
      <c r="E9" s="28"/>
      <c r="F9" s="359" t="s">
        <v>432</v>
      </c>
    </row>
    <row r="10" spans="1:6" ht="60">
      <c r="A10" s="28"/>
      <c r="B10" s="354" t="s">
        <v>245</v>
      </c>
      <c r="C10" s="353" t="s">
        <v>7</v>
      </c>
      <c r="D10" s="523">
        <f>'[1]Форма.4.2'!D10</f>
        <v>0</v>
      </c>
      <c r="E10" s="28"/>
      <c r="F10" s="359" t="s">
        <v>432</v>
      </c>
    </row>
    <row r="11" spans="1:6" ht="105">
      <c r="A11" s="28"/>
      <c r="B11" s="354" t="s">
        <v>436</v>
      </c>
      <c r="C11" s="353" t="s">
        <v>7</v>
      </c>
      <c r="D11" s="204" t="s">
        <v>204</v>
      </c>
      <c r="E11" s="28"/>
      <c r="F11" s="359" t="s">
        <v>431</v>
      </c>
    </row>
    <row r="12" spans="1:6" ht="60">
      <c r="A12" s="28"/>
      <c r="B12" s="354" t="s">
        <v>433</v>
      </c>
      <c r="C12" s="353" t="s">
        <v>7</v>
      </c>
      <c r="D12" s="523">
        <f>'[1]Форма.4.2'!D12</f>
        <v>0</v>
      </c>
      <c r="E12" s="28"/>
      <c r="F12" s="359" t="s">
        <v>432</v>
      </c>
    </row>
    <row r="13" spans="1:6" ht="60">
      <c r="A13" s="28"/>
      <c r="B13" s="354" t="s">
        <v>434</v>
      </c>
      <c r="C13" s="353" t="s">
        <v>7</v>
      </c>
      <c r="D13" s="523">
        <f>'[1]Форма.4.2'!D13</f>
        <v>0</v>
      </c>
      <c r="E13" s="28"/>
      <c r="F13" s="359" t="s">
        <v>432</v>
      </c>
    </row>
    <row r="14" spans="1:6" ht="60">
      <c r="A14" s="28"/>
      <c r="B14" s="354" t="s">
        <v>435</v>
      </c>
      <c r="C14" s="353" t="s">
        <v>7</v>
      </c>
      <c r="D14" s="204">
        <f>0.65*D10+0.25*D12+0.1*D13</f>
        <v>0</v>
      </c>
      <c r="E14" s="28"/>
      <c r="F14" s="359" t="s">
        <v>432</v>
      </c>
    </row>
    <row r="16" spans="1:6" s="27" customFormat="1" ht="5.25">
      <c r="A16" s="28"/>
      <c r="B16" s="28"/>
      <c r="C16" s="28"/>
      <c r="D16" s="28"/>
      <c r="E16" s="28"/>
      <c r="F16" s="356"/>
    </row>
    <row r="17" spans="1:5" ht="30.75" customHeight="1">
      <c r="A17" s="28"/>
      <c r="B17" s="391" t="str">
        <f>Содержание!$C$27</f>
        <v>Директор</v>
      </c>
      <c r="C17" s="30" t="s">
        <v>88</v>
      </c>
      <c r="D17" s="8" t="str">
        <f>Содержание!$G$27</f>
        <v>Фролов А.А.</v>
      </c>
      <c r="E17" s="28"/>
    </row>
    <row r="18" spans="1:5" ht="15.75">
      <c r="A18" s="28"/>
      <c r="B18" s="347" t="s">
        <v>8</v>
      </c>
      <c r="C18" s="30" t="s">
        <v>9</v>
      </c>
      <c r="D18" s="33" t="s">
        <v>20</v>
      </c>
      <c r="E18" s="28"/>
    </row>
    <row r="19" s="27" customFormat="1" ht="5.25">
      <c r="F19" s="356"/>
    </row>
  </sheetData>
  <sheetProtection password="CA0A" sheet="1" formatCells="0" formatColumns="0" formatRows="0"/>
  <printOptions horizontalCentered="1"/>
  <pageMargins left="1.01" right="0.2362204724409449" top="0.35" bottom="0.35" header="0.21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3"/>
  <sheetViews>
    <sheetView zoomScale="85" zoomScaleNormal="85" zoomScalePageLayoutView="0" workbookViewId="0" topLeftCell="A1">
      <pane xSplit="3" ySplit="10" topLeftCell="AJ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N10" sqref="AN10"/>
    </sheetView>
  </sheetViews>
  <sheetFormatPr defaultColWidth="9.00390625" defaultRowHeight="15.75"/>
  <cols>
    <col min="1" max="1" width="0.875" style="404" customWidth="1"/>
    <col min="2" max="2" width="4.25390625" style="410" customWidth="1"/>
    <col min="3" max="3" width="19.875" style="410" customWidth="1"/>
    <col min="4" max="4" width="19.375" style="410" customWidth="1"/>
    <col min="5" max="5" width="5.125" style="410" customWidth="1"/>
    <col min="6" max="6" width="9.00390625" style="410" customWidth="1"/>
    <col min="7" max="7" width="30.875" style="410" customWidth="1"/>
    <col min="8" max="9" width="7.125" style="410" customWidth="1"/>
    <col min="10" max="10" width="6.50390625" style="410" customWidth="1"/>
    <col min="11" max="11" width="6.125" style="410" customWidth="1"/>
    <col min="12" max="12" width="6.25390625" style="410" customWidth="1"/>
    <col min="13" max="13" width="6.125" style="410" customWidth="1"/>
    <col min="14" max="14" width="6.625" style="410" customWidth="1"/>
    <col min="15" max="15" width="8.125" style="410" customWidth="1"/>
    <col min="16" max="16" width="8.00390625" style="410" bestFit="1" customWidth="1"/>
    <col min="17" max="17" width="6.625" style="410" bestFit="1" customWidth="1"/>
    <col min="18" max="19" width="0.875" style="404" customWidth="1"/>
    <col min="20" max="20" width="6.50390625" style="410" customWidth="1"/>
    <col min="21" max="21" width="6.00390625" style="410" bestFit="1" customWidth="1"/>
    <col min="22" max="22" width="6.25390625" style="410" customWidth="1"/>
    <col min="23" max="23" width="6.00390625" style="410" bestFit="1" customWidth="1"/>
    <col min="24" max="24" width="6.375" style="410" bestFit="1" customWidth="1"/>
    <col min="25" max="27" width="7.625" style="410" bestFit="1" customWidth="1"/>
    <col min="28" max="28" width="6.625" style="410" bestFit="1" customWidth="1"/>
    <col min="29" max="30" width="9.00390625" style="410" customWidth="1"/>
    <col min="31" max="31" width="6.625" style="410" bestFit="1" customWidth="1"/>
    <col min="32" max="33" width="0.875" style="404" customWidth="1"/>
    <col min="34" max="35" width="13.50390625" style="410" customWidth="1"/>
    <col min="36" max="36" width="17.25390625" style="410" customWidth="1"/>
    <col min="37" max="37" width="11.375" style="410" bestFit="1" customWidth="1"/>
    <col min="38" max="38" width="26.875" style="410" customWidth="1"/>
    <col min="39" max="39" width="11.25390625" style="410" customWidth="1"/>
    <col min="40" max="40" width="18.875" style="410" customWidth="1"/>
    <col min="41" max="41" width="1.00390625" style="404" customWidth="1"/>
    <col min="42" max="42" width="9.00390625" style="412" customWidth="1"/>
    <col min="43" max="43" width="1.37890625" style="410" customWidth="1"/>
    <col min="44" max="44" width="14.00390625" style="410" customWidth="1"/>
    <col min="45" max="45" width="15.25390625" style="410" customWidth="1"/>
    <col min="46" max="16384" width="9.00390625" style="410" customWidth="1"/>
  </cols>
  <sheetData>
    <row r="1" s="404" customFormat="1" ht="5.25">
      <c r="AP1" s="405"/>
    </row>
    <row r="2" spans="1:40" ht="15">
      <c r="A2" s="406"/>
      <c r="B2" s="407" t="s">
        <v>462</v>
      </c>
      <c r="C2" s="408"/>
      <c r="D2" s="408"/>
      <c r="E2" s="408"/>
      <c r="F2" s="408"/>
      <c r="G2" s="408"/>
      <c r="H2" s="408"/>
      <c r="I2" s="408"/>
      <c r="J2" s="408"/>
      <c r="K2" s="408"/>
      <c r="L2" s="409"/>
      <c r="Q2" s="411" t="s">
        <v>463</v>
      </c>
      <c r="R2" s="406"/>
      <c r="S2" s="406"/>
      <c r="AE2" s="411" t="s">
        <v>464</v>
      </c>
      <c r="AF2" s="406"/>
      <c r="AG2" s="406"/>
      <c r="AN2" s="411" t="s">
        <v>465</v>
      </c>
    </row>
    <row r="3" spans="1:33" ht="15">
      <c r="A3" s="406"/>
      <c r="B3" s="407" t="s">
        <v>466</v>
      </c>
      <c r="C3" s="408"/>
      <c r="D3" s="408"/>
      <c r="E3" s="408"/>
      <c r="F3" s="408"/>
      <c r="G3" s="410">
        <f>Содержание!I5</f>
        <v>2015</v>
      </c>
      <c r="H3" s="408" t="s">
        <v>212</v>
      </c>
      <c r="I3" s="408"/>
      <c r="J3" s="408"/>
      <c r="K3" s="408"/>
      <c r="L3" s="409"/>
      <c r="N3" s="413" t="str">
        <f>Содержание!C5</f>
        <v>ООО_ИнвестГрадСтрой</v>
      </c>
      <c r="R3" s="406"/>
      <c r="S3" s="406"/>
      <c r="AF3" s="406"/>
      <c r="AG3" s="406"/>
    </row>
    <row r="4" spans="1:45" ht="15.75">
      <c r="A4" s="406"/>
      <c r="B4" s="408"/>
      <c r="C4" s="408"/>
      <c r="D4" s="408"/>
      <c r="E4" s="408"/>
      <c r="F4" s="408"/>
      <c r="H4" s="408"/>
      <c r="I4" s="408"/>
      <c r="J4" s="408"/>
      <c r="K4" s="408"/>
      <c r="L4" s="409"/>
      <c r="N4" s="414" t="s">
        <v>37</v>
      </c>
      <c r="R4" s="406"/>
      <c r="S4" s="406"/>
      <c r="AF4" s="406"/>
      <c r="AG4" s="406"/>
      <c r="AR4" s="655" t="s">
        <v>467</v>
      </c>
      <c r="AS4" s="656"/>
    </row>
    <row r="5" spans="1:45" s="404" customFormat="1" ht="5.25">
      <c r="A5" s="406"/>
      <c r="B5" s="406"/>
      <c r="C5" s="406"/>
      <c r="D5" s="406"/>
      <c r="E5" s="406"/>
      <c r="F5" s="406"/>
      <c r="H5" s="406"/>
      <c r="I5" s="406"/>
      <c r="J5" s="406"/>
      <c r="K5" s="406"/>
      <c r="L5" s="415"/>
      <c r="N5" s="416"/>
      <c r="R5" s="406"/>
      <c r="S5" s="406"/>
      <c r="AF5" s="406"/>
      <c r="AG5" s="406"/>
      <c r="AP5" s="405"/>
      <c r="AR5" s="417"/>
      <c r="AS5" s="418"/>
    </row>
    <row r="6" spans="1:45" ht="15">
      <c r="A6" s="406"/>
      <c r="B6" s="657" t="s">
        <v>468</v>
      </c>
      <c r="C6" s="660" t="s">
        <v>469</v>
      </c>
      <c r="D6" s="660" t="s">
        <v>470</v>
      </c>
      <c r="E6" s="660" t="s">
        <v>471</v>
      </c>
      <c r="F6" s="660" t="s">
        <v>472</v>
      </c>
      <c r="G6" s="660" t="s">
        <v>473</v>
      </c>
      <c r="H6" s="660" t="s">
        <v>474</v>
      </c>
      <c r="I6" s="660" t="s">
        <v>475</v>
      </c>
      <c r="J6" s="661" t="s">
        <v>476</v>
      </c>
      <c r="K6" s="662"/>
      <c r="L6" s="662"/>
      <c r="M6" s="662"/>
      <c r="N6" s="662"/>
      <c r="O6" s="662"/>
      <c r="P6" s="662"/>
      <c r="Q6" s="662"/>
      <c r="R6" s="406"/>
      <c r="S6" s="406"/>
      <c r="T6" s="660" t="s">
        <v>477</v>
      </c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406"/>
      <c r="AG6" s="406"/>
      <c r="AH6" s="660" t="s">
        <v>478</v>
      </c>
      <c r="AI6" s="660" t="s">
        <v>479</v>
      </c>
      <c r="AJ6" s="660" t="s">
        <v>480</v>
      </c>
      <c r="AK6" s="660" t="s">
        <v>481</v>
      </c>
      <c r="AL6" s="660" t="s">
        <v>482</v>
      </c>
      <c r="AM6" s="660" t="s">
        <v>483</v>
      </c>
      <c r="AN6" s="660" t="s">
        <v>484</v>
      </c>
      <c r="AR6" s="660" t="s">
        <v>485</v>
      </c>
      <c r="AS6" s="660" t="s">
        <v>486</v>
      </c>
    </row>
    <row r="7" spans="1:45" ht="15">
      <c r="A7" s="406"/>
      <c r="B7" s="658"/>
      <c r="C7" s="660"/>
      <c r="D7" s="660"/>
      <c r="E7" s="660"/>
      <c r="F7" s="660"/>
      <c r="G7" s="660"/>
      <c r="H7" s="660"/>
      <c r="I7" s="660"/>
      <c r="J7" s="664" t="s">
        <v>487</v>
      </c>
      <c r="K7" s="662"/>
      <c r="L7" s="662"/>
      <c r="M7" s="662"/>
      <c r="N7" s="662"/>
      <c r="O7" s="660" t="s">
        <v>488</v>
      </c>
      <c r="P7" s="660" t="s">
        <v>489</v>
      </c>
      <c r="Q7" s="660" t="s">
        <v>490</v>
      </c>
      <c r="R7" s="406"/>
      <c r="S7" s="406"/>
      <c r="T7" s="662" t="s">
        <v>487</v>
      </c>
      <c r="U7" s="662"/>
      <c r="V7" s="662"/>
      <c r="W7" s="662"/>
      <c r="X7" s="662"/>
      <c r="Y7" s="662"/>
      <c r="Z7" s="662"/>
      <c r="AA7" s="662"/>
      <c r="AB7" s="662"/>
      <c r="AC7" s="660" t="s">
        <v>491</v>
      </c>
      <c r="AD7" s="660" t="s">
        <v>492</v>
      </c>
      <c r="AE7" s="660" t="s">
        <v>493</v>
      </c>
      <c r="AF7" s="406"/>
      <c r="AG7" s="406"/>
      <c r="AH7" s="660"/>
      <c r="AI7" s="660"/>
      <c r="AJ7" s="660"/>
      <c r="AK7" s="660"/>
      <c r="AL7" s="660"/>
      <c r="AM7" s="660"/>
      <c r="AN7" s="660"/>
      <c r="AR7" s="660"/>
      <c r="AS7" s="660"/>
    </row>
    <row r="8" spans="2:45" ht="15">
      <c r="B8" s="658"/>
      <c r="C8" s="660"/>
      <c r="D8" s="660"/>
      <c r="E8" s="660"/>
      <c r="F8" s="660"/>
      <c r="G8" s="660"/>
      <c r="H8" s="660"/>
      <c r="I8" s="660"/>
      <c r="J8" s="660" t="s">
        <v>494</v>
      </c>
      <c r="K8" s="660"/>
      <c r="L8" s="660" t="s">
        <v>495</v>
      </c>
      <c r="M8" s="660"/>
      <c r="N8" s="660" t="s">
        <v>496</v>
      </c>
      <c r="O8" s="662"/>
      <c r="P8" s="662"/>
      <c r="Q8" s="662"/>
      <c r="T8" s="660" t="s">
        <v>494</v>
      </c>
      <c r="U8" s="660"/>
      <c r="V8" s="660" t="s">
        <v>495</v>
      </c>
      <c r="W8" s="660"/>
      <c r="X8" s="660" t="s">
        <v>496</v>
      </c>
      <c r="Y8" s="657" t="s">
        <v>497</v>
      </c>
      <c r="Z8" s="657" t="s">
        <v>498</v>
      </c>
      <c r="AA8" s="657" t="s">
        <v>499</v>
      </c>
      <c r="AB8" s="657" t="s">
        <v>500</v>
      </c>
      <c r="AC8" s="660"/>
      <c r="AD8" s="660"/>
      <c r="AE8" s="660"/>
      <c r="AH8" s="660"/>
      <c r="AI8" s="660"/>
      <c r="AJ8" s="660"/>
      <c r="AK8" s="660"/>
      <c r="AL8" s="660"/>
      <c r="AM8" s="660"/>
      <c r="AN8" s="660"/>
      <c r="AR8" s="660"/>
      <c r="AS8" s="660"/>
    </row>
    <row r="9" spans="2:45" ht="30">
      <c r="B9" s="659"/>
      <c r="C9" s="660"/>
      <c r="D9" s="660"/>
      <c r="E9" s="660"/>
      <c r="F9" s="660"/>
      <c r="G9" s="660"/>
      <c r="H9" s="660"/>
      <c r="I9" s="660"/>
      <c r="J9" s="420" t="s">
        <v>501</v>
      </c>
      <c r="K9" s="419" t="s">
        <v>502</v>
      </c>
      <c r="L9" s="420" t="s">
        <v>501</v>
      </c>
      <c r="M9" s="419" t="s">
        <v>502</v>
      </c>
      <c r="N9" s="665"/>
      <c r="O9" s="665"/>
      <c r="P9" s="665"/>
      <c r="Q9" s="665"/>
      <c r="T9" s="420" t="s">
        <v>501</v>
      </c>
      <c r="U9" s="419" t="s">
        <v>502</v>
      </c>
      <c r="V9" s="420" t="s">
        <v>501</v>
      </c>
      <c r="W9" s="419" t="s">
        <v>502</v>
      </c>
      <c r="X9" s="665"/>
      <c r="Y9" s="663"/>
      <c r="Z9" s="663"/>
      <c r="AA9" s="663"/>
      <c r="AB9" s="663"/>
      <c r="AC9" s="657"/>
      <c r="AD9" s="657"/>
      <c r="AE9" s="657"/>
      <c r="AH9" s="657"/>
      <c r="AI9" s="657"/>
      <c r="AJ9" s="657"/>
      <c r="AK9" s="657"/>
      <c r="AL9" s="657"/>
      <c r="AM9" s="657"/>
      <c r="AN9" s="657"/>
      <c r="AR9" s="660"/>
      <c r="AS9" s="660"/>
    </row>
    <row r="10" spans="2:42" ht="15">
      <c r="B10" s="421">
        <v>1</v>
      </c>
      <c r="C10" s="422">
        <v>2</v>
      </c>
      <c r="D10" s="422">
        <v>3</v>
      </c>
      <c r="E10" s="422">
        <v>4</v>
      </c>
      <c r="F10" s="422">
        <v>5</v>
      </c>
      <c r="G10" s="422">
        <v>6</v>
      </c>
      <c r="H10" s="422">
        <v>7</v>
      </c>
      <c r="I10" s="422">
        <v>8</v>
      </c>
      <c r="J10" s="422">
        <v>9</v>
      </c>
      <c r="K10" s="422">
        <v>10</v>
      </c>
      <c r="L10" s="422">
        <v>11</v>
      </c>
      <c r="M10" s="422">
        <v>12</v>
      </c>
      <c r="N10" s="422">
        <v>13</v>
      </c>
      <c r="O10" s="422">
        <v>14</v>
      </c>
      <c r="P10" s="422">
        <v>15</v>
      </c>
      <c r="Q10" s="422">
        <v>16</v>
      </c>
      <c r="T10" s="422">
        <v>17</v>
      </c>
      <c r="U10" s="422">
        <v>18</v>
      </c>
      <c r="V10" s="422">
        <v>19</v>
      </c>
      <c r="W10" s="422">
        <v>20</v>
      </c>
      <c r="X10" s="422">
        <v>21</v>
      </c>
      <c r="Y10" s="422">
        <v>22</v>
      </c>
      <c r="Z10" s="422">
        <v>23</v>
      </c>
      <c r="AA10" s="422">
        <v>24</v>
      </c>
      <c r="AB10" s="422">
        <v>25</v>
      </c>
      <c r="AC10" s="422">
        <v>26</v>
      </c>
      <c r="AD10" s="422">
        <v>27</v>
      </c>
      <c r="AE10" s="422">
        <v>28</v>
      </c>
      <c r="AH10" s="422">
        <v>29</v>
      </c>
      <c r="AI10" s="422">
        <v>30</v>
      </c>
      <c r="AJ10" s="422">
        <v>31</v>
      </c>
      <c r="AK10" s="422">
        <v>32</v>
      </c>
      <c r="AL10" s="422">
        <v>33</v>
      </c>
      <c r="AM10" s="422">
        <v>34</v>
      </c>
      <c r="AN10" s="422">
        <v>35</v>
      </c>
      <c r="AO10" s="423"/>
      <c r="AP10" s="424">
        <v>36</v>
      </c>
    </row>
    <row r="11" spans="2:42" ht="15">
      <c r="B11" s="425"/>
      <c r="C11" s="426" t="s">
        <v>503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H11" s="427"/>
      <c r="AI11" s="427"/>
      <c r="AJ11" s="427"/>
      <c r="AK11" s="427"/>
      <c r="AL11" s="427"/>
      <c r="AM11" s="427"/>
      <c r="AN11" s="427"/>
      <c r="AP11" s="428"/>
    </row>
    <row r="12" spans="2:42" ht="15" hidden="1">
      <c r="B12" s="425" t="s">
        <v>177</v>
      </c>
      <c r="C12" s="524" t="str">
        <f>'[1]Форма.8.1'!C12</f>
        <v>январь</v>
      </c>
      <c r="D12" s="525">
        <f>'[1]Форма.8.1'!D12</f>
        <v>0</v>
      </c>
      <c r="E12" s="525">
        <f>'[1]Форма.8.1'!E12</f>
        <v>0</v>
      </c>
      <c r="F12" s="525">
        <f>'[1]Форма.8.1'!F12</f>
        <v>0</v>
      </c>
      <c r="G12" s="525">
        <f>'[1]Форма.8.1'!G12</f>
        <v>0</v>
      </c>
      <c r="H12" s="525">
        <f>'[1]Форма.8.1'!H12</f>
        <v>0</v>
      </c>
      <c r="I12" s="525">
        <f>'[1]Форма.8.1'!I12</f>
        <v>0</v>
      </c>
      <c r="J12" s="525">
        <f>'[1]Форма.8.1'!J12</f>
        <v>0</v>
      </c>
      <c r="K12" s="525">
        <f>'[1]Форма.8.1'!K12</f>
        <v>0</v>
      </c>
      <c r="L12" s="525">
        <f>'[1]Форма.8.1'!L12</f>
        <v>0</v>
      </c>
      <c r="M12" s="525">
        <f>'[1]Форма.8.1'!M12</f>
        <v>0</v>
      </c>
      <c r="N12" s="525">
        <f>'[1]Форма.8.1'!N12</f>
        <v>0</v>
      </c>
      <c r="O12" s="525">
        <f>'[1]Форма.8.1'!O12</f>
        <v>0</v>
      </c>
      <c r="P12" s="525">
        <f>'[1]Форма.8.1'!P12</f>
        <v>0</v>
      </c>
      <c r="Q12" s="432">
        <f aca="true" t="shared" si="0" ref="Q12:Q75">SUM(J12:P12)</f>
        <v>0</v>
      </c>
      <c r="R12" s="430"/>
      <c r="S12" s="430"/>
      <c r="T12" s="525">
        <f>'[1]Форма.8.1'!T12</f>
        <v>0</v>
      </c>
      <c r="U12" s="525">
        <f>'[1]Форма.8.1'!U12</f>
        <v>0</v>
      </c>
      <c r="V12" s="525">
        <f>'[1]Форма.8.1'!V12</f>
        <v>0</v>
      </c>
      <c r="W12" s="525">
        <f>'[1]Форма.8.1'!W12</f>
        <v>0</v>
      </c>
      <c r="X12" s="525">
        <f>'[1]Форма.8.1'!X12</f>
        <v>0</v>
      </c>
      <c r="Y12" s="525">
        <f>'[1]Форма.8.1'!Y12</f>
        <v>0</v>
      </c>
      <c r="Z12" s="525">
        <f>'[1]Форма.8.1'!Z12</f>
        <v>0</v>
      </c>
      <c r="AA12" s="525">
        <f>'[1]Форма.8.1'!AA12</f>
        <v>0</v>
      </c>
      <c r="AB12" s="432">
        <f aca="true" t="shared" si="1" ref="AB12:AB75">SUM(T12:X12)</f>
        <v>0</v>
      </c>
      <c r="AC12" s="525">
        <f>'[1]Форма.8.1'!AC12</f>
        <v>0</v>
      </c>
      <c r="AD12" s="525">
        <f>'[1]Форма.8.1'!AD12</f>
        <v>0</v>
      </c>
      <c r="AE12" s="432">
        <f aca="true" t="shared" si="2" ref="AE12:AE75">SUM(AB12:AD12)</f>
        <v>0</v>
      </c>
      <c r="AF12" s="430"/>
      <c r="AG12" s="430"/>
      <c r="AH12" s="526">
        <f>'[1]Форма.8.1'!AH12</f>
        <v>0</v>
      </c>
      <c r="AI12" s="526">
        <f>'[1]Форма.8.1'!AI12</f>
        <v>0</v>
      </c>
      <c r="AJ12" s="526">
        <f>'[1]Форма.8.1'!AJ12</f>
        <v>0</v>
      </c>
      <c r="AK12" s="527">
        <f>'[1]Форма.8.1'!AK12</f>
        <v>0</v>
      </c>
      <c r="AL12" s="526">
        <f>'[1]Форма.8.1'!AL12</f>
        <v>0</v>
      </c>
      <c r="AM12" s="528">
        <f>'[1]Форма.8.1'!AM12</f>
        <v>0</v>
      </c>
      <c r="AN12" s="528">
        <f>'[1]Форма.8.1'!AN12</f>
        <v>0</v>
      </c>
      <c r="AP12" s="429">
        <f aca="true" t="shared" si="3" ref="AP12:AP122">AE12*AK12</f>
        <v>0</v>
      </c>
    </row>
    <row r="13" spans="2:42" ht="15" hidden="1">
      <c r="B13" s="425" t="s">
        <v>504</v>
      </c>
      <c r="C13" s="524" t="str">
        <f>'[1]Форма.8.1'!C13</f>
        <v>январь</v>
      </c>
      <c r="D13" s="525">
        <f>'[1]Форма.8.1'!D13</f>
        <v>0</v>
      </c>
      <c r="E13" s="525">
        <f>'[1]Форма.8.1'!E13</f>
        <v>0</v>
      </c>
      <c r="F13" s="525">
        <f>'[1]Форма.8.1'!F13</f>
        <v>0</v>
      </c>
      <c r="G13" s="525">
        <f>'[1]Форма.8.1'!G13</f>
        <v>0</v>
      </c>
      <c r="H13" s="525">
        <f>'[1]Форма.8.1'!H13</f>
        <v>0</v>
      </c>
      <c r="I13" s="525">
        <f>'[1]Форма.8.1'!I13</f>
        <v>0</v>
      </c>
      <c r="J13" s="525">
        <f>'[1]Форма.8.1'!J13</f>
        <v>0</v>
      </c>
      <c r="K13" s="525">
        <f>'[1]Форма.8.1'!K13</f>
        <v>0</v>
      </c>
      <c r="L13" s="525">
        <f>'[1]Форма.8.1'!L13</f>
        <v>0</v>
      </c>
      <c r="M13" s="525">
        <f>'[1]Форма.8.1'!M13</f>
        <v>0</v>
      </c>
      <c r="N13" s="525">
        <f>'[1]Форма.8.1'!N13</f>
        <v>0</v>
      </c>
      <c r="O13" s="525">
        <f>'[1]Форма.8.1'!O13</f>
        <v>0</v>
      </c>
      <c r="P13" s="525">
        <f>'[1]Форма.8.1'!P13</f>
        <v>0</v>
      </c>
      <c r="Q13" s="432">
        <f t="shared" si="0"/>
        <v>0</v>
      </c>
      <c r="R13" s="430"/>
      <c r="S13" s="430"/>
      <c r="T13" s="525">
        <f>'[1]Форма.8.1'!T13</f>
        <v>0</v>
      </c>
      <c r="U13" s="525">
        <f>'[1]Форма.8.1'!U13</f>
        <v>0</v>
      </c>
      <c r="V13" s="525">
        <f>'[1]Форма.8.1'!V13</f>
        <v>0</v>
      </c>
      <c r="W13" s="525">
        <f>'[1]Форма.8.1'!W13</f>
        <v>0</v>
      </c>
      <c r="X13" s="525">
        <f>'[1]Форма.8.1'!X13</f>
        <v>0</v>
      </c>
      <c r="Y13" s="525">
        <f>'[1]Форма.8.1'!Y13</f>
        <v>0</v>
      </c>
      <c r="Z13" s="525">
        <f>'[1]Форма.8.1'!Z13</f>
        <v>0</v>
      </c>
      <c r="AA13" s="525">
        <f>'[1]Форма.8.1'!AA13</f>
        <v>0</v>
      </c>
      <c r="AB13" s="432">
        <f t="shared" si="1"/>
        <v>0</v>
      </c>
      <c r="AC13" s="525">
        <f>'[1]Форма.8.1'!AC13</f>
        <v>0</v>
      </c>
      <c r="AD13" s="525">
        <f>'[1]Форма.8.1'!AD13</f>
        <v>0</v>
      </c>
      <c r="AE13" s="432">
        <f t="shared" si="2"/>
        <v>0</v>
      </c>
      <c r="AF13" s="430"/>
      <c r="AG13" s="430"/>
      <c r="AH13" s="526">
        <f>'[1]Форма.8.1'!AH13</f>
        <v>0</v>
      </c>
      <c r="AI13" s="526">
        <f>'[1]Форма.8.1'!AI13</f>
        <v>0</v>
      </c>
      <c r="AJ13" s="526">
        <f>'[1]Форма.8.1'!AJ13</f>
        <v>0</v>
      </c>
      <c r="AK13" s="527">
        <f>'[1]Форма.8.1'!AK13</f>
        <v>0</v>
      </c>
      <c r="AL13" s="526">
        <f>'[1]Форма.8.1'!AL13</f>
        <v>0</v>
      </c>
      <c r="AM13" s="528">
        <f>'[1]Форма.8.1'!AM13</f>
        <v>0</v>
      </c>
      <c r="AN13" s="528">
        <f>'[1]Форма.8.1'!AN13</f>
        <v>0</v>
      </c>
      <c r="AP13" s="429">
        <f t="shared" si="3"/>
        <v>0</v>
      </c>
    </row>
    <row r="14" spans="2:42" ht="15" hidden="1">
      <c r="B14" s="425" t="s">
        <v>505</v>
      </c>
      <c r="C14" s="524" t="str">
        <f>'[1]Форма.8.1'!C14</f>
        <v>январь</v>
      </c>
      <c r="D14" s="525">
        <f>'[1]Форма.8.1'!D14</f>
        <v>0</v>
      </c>
      <c r="E14" s="525">
        <f>'[1]Форма.8.1'!E14</f>
        <v>0</v>
      </c>
      <c r="F14" s="525">
        <f>'[1]Форма.8.1'!F14</f>
        <v>0</v>
      </c>
      <c r="G14" s="525">
        <f>'[1]Форма.8.1'!G14</f>
        <v>0</v>
      </c>
      <c r="H14" s="525">
        <f>'[1]Форма.8.1'!H14</f>
        <v>0</v>
      </c>
      <c r="I14" s="525">
        <f>'[1]Форма.8.1'!I14</f>
        <v>0</v>
      </c>
      <c r="J14" s="525">
        <f>'[1]Форма.8.1'!J14</f>
        <v>0</v>
      </c>
      <c r="K14" s="525">
        <f>'[1]Форма.8.1'!K14</f>
        <v>0</v>
      </c>
      <c r="L14" s="525">
        <f>'[1]Форма.8.1'!L14</f>
        <v>0</v>
      </c>
      <c r="M14" s="525">
        <f>'[1]Форма.8.1'!M14</f>
        <v>0</v>
      </c>
      <c r="N14" s="525">
        <f>'[1]Форма.8.1'!N14</f>
        <v>0</v>
      </c>
      <c r="O14" s="525">
        <f>'[1]Форма.8.1'!O14</f>
        <v>0</v>
      </c>
      <c r="P14" s="525">
        <f>'[1]Форма.8.1'!P14</f>
        <v>0</v>
      </c>
      <c r="Q14" s="432">
        <f t="shared" si="0"/>
        <v>0</v>
      </c>
      <c r="R14" s="430"/>
      <c r="S14" s="430"/>
      <c r="T14" s="525">
        <f>'[1]Форма.8.1'!T14</f>
        <v>0</v>
      </c>
      <c r="U14" s="525">
        <f>'[1]Форма.8.1'!U14</f>
        <v>0</v>
      </c>
      <c r="V14" s="525">
        <f>'[1]Форма.8.1'!V14</f>
        <v>0</v>
      </c>
      <c r="W14" s="525">
        <f>'[1]Форма.8.1'!W14</f>
        <v>0</v>
      </c>
      <c r="X14" s="525">
        <f>'[1]Форма.8.1'!X14</f>
        <v>0</v>
      </c>
      <c r="Y14" s="525">
        <f>'[1]Форма.8.1'!Y14</f>
        <v>0</v>
      </c>
      <c r="Z14" s="525">
        <f>'[1]Форма.8.1'!Z14</f>
        <v>0</v>
      </c>
      <c r="AA14" s="525">
        <f>'[1]Форма.8.1'!AA14</f>
        <v>0</v>
      </c>
      <c r="AB14" s="432">
        <f t="shared" si="1"/>
        <v>0</v>
      </c>
      <c r="AC14" s="525">
        <f>'[1]Форма.8.1'!AC14</f>
        <v>0</v>
      </c>
      <c r="AD14" s="525">
        <f>'[1]Форма.8.1'!AD14</f>
        <v>0</v>
      </c>
      <c r="AE14" s="432">
        <f t="shared" si="2"/>
        <v>0</v>
      </c>
      <c r="AF14" s="430"/>
      <c r="AG14" s="430"/>
      <c r="AH14" s="526">
        <f>'[1]Форма.8.1'!AH14</f>
        <v>0</v>
      </c>
      <c r="AI14" s="526">
        <f>'[1]Форма.8.1'!AI14</f>
        <v>0</v>
      </c>
      <c r="AJ14" s="526">
        <f>'[1]Форма.8.1'!AJ14</f>
        <v>0</v>
      </c>
      <c r="AK14" s="527">
        <f>'[1]Форма.8.1'!AK14</f>
        <v>0</v>
      </c>
      <c r="AL14" s="526">
        <f>'[1]Форма.8.1'!AL14</f>
        <v>0</v>
      </c>
      <c r="AM14" s="528">
        <f>'[1]Форма.8.1'!AM14</f>
        <v>0</v>
      </c>
      <c r="AN14" s="528">
        <f>'[1]Форма.8.1'!AN14</f>
        <v>0</v>
      </c>
      <c r="AP14" s="429">
        <f t="shared" si="3"/>
        <v>0</v>
      </c>
    </row>
    <row r="15" spans="2:42" ht="15" hidden="1">
      <c r="B15" s="425" t="s">
        <v>506</v>
      </c>
      <c r="C15" s="524" t="str">
        <f>'[1]Форма.8.1'!C15</f>
        <v>январь</v>
      </c>
      <c r="D15" s="525">
        <f>'[1]Форма.8.1'!D15</f>
        <v>0</v>
      </c>
      <c r="E15" s="525">
        <f>'[1]Форма.8.1'!E15</f>
        <v>0</v>
      </c>
      <c r="F15" s="525">
        <f>'[1]Форма.8.1'!F15</f>
        <v>0</v>
      </c>
      <c r="G15" s="525">
        <f>'[1]Форма.8.1'!G15</f>
        <v>0</v>
      </c>
      <c r="H15" s="525">
        <f>'[1]Форма.8.1'!H15</f>
        <v>0</v>
      </c>
      <c r="I15" s="525">
        <f>'[1]Форма.8.1'!I15</f>
        <v>0</v>
      </c>
      <c r="J15" s="525">
        <f>'[1]Форма.8.1'!J15</f>
        <v>0</v>
      </c>
      <c r="K15" s="525">
        <f>'[1]Форма.8.1'!K15</f>
        <v>0</v>
      </c>
      <c r="L15" s="525">
        <f>'[1]Форма.8.1'!L15</f>
        <v>0</v>
      </c>
      <c r="M15" s="525">
        <f>'[1]Форма.8.1'!M15</f>
        <v>0</v>
      </c>
      <c r="N15" s="525">
        <f>'[1]Форма.8.1'!N15</f>
        <v>0</v>
      </c>
      <c r="O15" s="525">
        <f>'[1]Форма.8.1'!O15</f>
        <v>0</v>
      </c>
      <c r="P15" s="525">
        <f>'[1]Форма.8.1'!P15</f>
        <v>0</v>
      </c>
      <c r="Q15" s="432">
        <f t="shared" si="0"/>
        <v>0</v>
      </c>
      <c r="R15" s="430"/>
      <c r="S15" s="430"/>
      <c r="T15" s="525">
        <f>'[1]Форма.8.1'!T15</f>
        <v>0</v>
      </c>
      <c r="U15" s="525">
        <f>'[1]Форма.8.1'!U15</f>
        <v>0</v>
      </c>
      <c r="V15" s="525">
        <f>'[1]Форма.8.1'!V15</f>
        <v>0</v>
      </c>
      <c r="W15" s="525">
        <f>'[1]Форма.8.1'!W15</f>
        <v>0</v>
      </c>
      <c r="X15" s="525">
        <f>'[1]Форма.8.1'!X15</f>
        <v>0</v>
      </c>
      <c r="Y15" s="525">
        <f>'[1]Форма.8.1'!Y15</f>
        <v>0</v>
      </c>
      <c r="Z15" s="525">
        <f>'[1]Форма.8.1'!Z15</f>
        <v>0</v>
      </c>
      <c r="AA15" s="525">
        <f>'[1]Форма.8.1'!AA15</f>
        <v>0</v>
      </c>
      <c r="AB15" s="432">
        <f t="shared" si="1"/>
        <v>0</v>
      </c>
      <c r="AC15" s="525">
        <f>'[1]Форма.8.1'!AC15</f>
        <v>0</v>
      </c>
      <c r="AD15" s="525">
        <f>'[1]Форма.8.1'!AD15</f>
        <v>0</v>
      </c>
      <c r="AE15" s="432">
        <f t="shared" si="2"/>
        <v>0</v>
      </c>
      <c r="AF15" s="430"/>
      <c r="AG15" s="430"/>
      <c r="AH15" s="526">
        <f>'[1]Форма.8.1'!AH15</f>
        <v>0</v>
      </c>
      <c r="AI15" s="526">
        <f>'[1]Форма.8.1'!AI15</f>
        <v>0</v>
      </c>
      <c r="AJ15" s="526">
        <f>'[1]Форма.8.1'!AJ15</f>
        <v>0</v>
      </c>
      <c r="AK15" s="527">
        <f>'[1]Форма.8.1'!AK15</f>
        <v>0</v>
      </c>
      <c r="AL15" s="526">
        <f>'[1]Форма.8.1'!AL15</f>
        <v>0</v>
      </c>
      <c r="AM15" s="528">
        <f>'[1]Форма.8.1'!AM15</f>
        <v>0</v>
      </c>
      <c r="AN15" s="528">
        <f>'[1]Форма.8.1'!AN15</f>
        <v>0</v>
      </c>
      <c r="AP15" s="429">
        <f t="shared" si="3"/>
        <v>0</v>
      </c>
    </row>
    <row r="16" spans="2:42" ht="15" hidden="1">
      <c r="B16" s="425" t="s">
        <v>507</v>
      </c>
      <c r="C16" s="524" t="str">
        <f>'[1]Форма.8.1'!C16</f>
        <v>январь</v>
      </c>
      <c r="D16" s="525">
        <f>'[1]Форма.8.1'!D16</f>
        <v>0</v>
      </c>
      <c r="E16" s="525">
        <f>'[1]Форма.8.1'!E16</f>
        <v>0</v>
      </c>
      <c r="F16" s="525">
        <f>'[1]Форма.8.1'!F16</f>
        <v>0</v>
      </c>
      <c r="G16" s="525">
        <f>'[1]Форма.8.1'!G16</f>
        <v>0</v>
      </c>
      <c r="H16" s="525">
        <f>'[1]Форма.8.1'!H16</f>
        <v>0</v>
      </c>
      <c r="I16" s="525">
        <f>'[1]Форма.8.1'!I16</f>
        <v>0</v>
      </c>
      <c r="J16" s="525">
        <f>'[1]Форма.8.1'!J16</f>
        <v>0</v>
      </c>
      <c r="K16" s="525">
        <f>'[1]Форма.8.1'!K16</f>
        <v>0</v>
      </c>
      <c r="L16" s="525">
        <f>'[1]Форма.8.1'!L16</f>
        <v>0</v>
      </c>
      <c r="M16" s="525">
        <f>'[1]Форма.8.1'!M16</f>
        <v>0</v>
      </c>
      <c r="N16" s="525">
        <f>'[1]Форма.8.1'!N16</f>
        <v>0</v>
      </c>
      <c r="O16" s="525">
        <f>'[1]Форма.8.1'!O16</f>
        <v>0</v>
      </c>
      <c r="P16" s="525">
        <f>'[1]Форма.8.1'!P16</f>
        <v>0</v>
      </c>
      <c r="Q16" s="432">
        <f t="shared" si="0"/>
        <v>0</v>
      </c>
      <c r="R16" s="430"/>
      <c r="S16" s="430"/>
      <c r="T16" s="525">
        <f>'[1]Форма.8.1'!T16</f>
        <v>0</v>
      </c>
      <c r="U16" s="525">
        <f>'[1]Форма.8.1'!U16</f>
        <v>0</v>
      </c>
      <c r="V16" s="525">
        <f>'[1]Форма.8.1'!V16</f>
        <v>0</v>
      </c>
      <c r="W16" s="525">
        <f>'[1]Форма.8.1'!W16</f>
        <v>0</v>
      </c>
      <c r="X16" s="525">
        <f>'[1]Форма.8.1'!X16</f>
        <v>0</v>
      </c>
      <c r="Y16" s="525">
        <f>'[1]Форма.8.1'!Y16</f>
        <v>0</v>
      </c>
      <c r="Z16" s="525">
        <f>'[1]Форма.8.1'!Z16</f>
        <v>0</v>
      </c>
      <c r="AA16" s="525">
        <f>'[1]Форма.8.1'!AA16</f>
        <v>0</v>
      </c>
      <c r="AB16" s="432">
        <f t="shared" si="1"/>
        <v>0</v>
      </c>
      <c r="AC16" s="525">
        <f>'[1]Форма.8.1'!AC16</f>
        <v>0</v>
      </c>
      <c r="AD16" s="525">
        <f>'[1]Форма.8.1'!AD16</f>
        <v>0</v>
      </c>
      <c r="AE16" s="432">
        <f t="shared" si="2"/>
        <v>0</v>
      </c>
      <c r="AF16" s="430"/>
      <c r="AG16" s="430"/>
      <c r="AH16" s="526">
        <f>'[1]Форма.8.1'!AH16</f>
        <v>0</v>
      </c>
      <c r="AI16" s="526">
        <f>'[1]Форма.8.1'!AI16</f>
        <v>0</v>
      </c>
      <c r="AJ16" s="526">
        <f>'[1]Форма.8.1'!AJ16</f>
        <v>0</v>
      </c>
      <c r="AK16" s="527">
        <f>'[1]Форма.8.1'!AK16</f>
        <v>0</v>
      </c>
      <c r="AL16" s="526">
        <f>'[1]Форма.8.1'!AL16</f>
        <v>0</v>
      </c>
      <c r="AM16" s="528">
        <f>'[1]Форма.8.1'!AM16</f>
        <v>0</v>
      </c>
      <c r="AN16" s="528">
        <f>'[1]Форма.8.1'!AN16</f>
        <v>0</v>
      </c>
      <c r="AP16" s="429">
        <f t="shared" si="3"/>
        <v>0</v>
      </c>
    </row>
    <row r="17" spans="2:42" ht="15" hidden="1">
      <c r="B17" s="425" t="s">
        <v>508</v>
      </c>
      <c r="C17" s="524" t="str">
        <f>'[1]Форма.8.1'!C17</f>
        <v>январь</v>
      </c>
      <c r="D17" s="525">
        <f>'[1]Форма.8.1'!D17</f>
        <v>0</v>
      </c>
      <c r="E17" s="525">
        <f>'[1]Форма.8.1'!E17</f>
        <v>0</v>
      </c>
      <c r="F17" s="525">
        <f>'[1]Форма.8.1'!F17</f>
        <v>0</v>
      </c>
      <c r="G17" s="525">
        <f>'[1]Форма.8.1'!G17</f>
        <v>0</v>
      </c>
      <c r="H17" s="525">
        <f>'[1]Форма.8.1'!H17</f>
        <v>0</v>
      </c>
      <c r="I17" s="525">
        <f>'[1]Форма.8.1'!I17</f>
        <v>0</v>
      </c>
      <c r="J17" s="525">
        <f>'[1]Форма.8.1'!J17</f>
        <v>0</v>
      </c>
      <c r="K17" s="525">
        <f>'[1]Форма.8.1'!K17</f>
        <v>0</v>
      </c>
      <c r="L17" s="525">
        <f>'[1]Форма.8.1'!L17</f>
        <v>0</v>
      </c>
      <c r="M17" s="525">
        <f>'[1]Форма.8.1'!M17</f>
        <v>0</v>
      </c>
      <c r="N17" s="525">
        <f>'[1]Форма.8.1'!N17</f>
        <v>0</v>
      </c>
      <c r="O17" s="525">
        <f>'[1]Форма.8.1'!O17</f>
        <v>0</v>
      </c>
      <c r="P17" s="525">
        <f>'[1]Форма.8.1'!P17</f>
        <v>0</v>
      </c>
      <c r="Q17" s="432">
        <f t="shared" si="0"/>
        <v>0</v>
      </c>
      <c r="R17" s="430"/>
      <c r="S17" s="430"/>
      <c r="T17" s="525">
        <f>'[1]Форма.8.1'!T17</f>
        <v>0</v>
      </c>
      <c r="U17" s="525">
        <f>'[1]Форма.8.1'!U17</f>
        <v>0</v>
      </c>
      <c r="V17" s="525">
        <f>'[1]Форма.8.1'!V17</f>
        <v>0</v>
      </c>
      <c r="W17" s="525">
        <f>'[1]Форма.8.1'!W17</f>
        <v>0</v>
      </c>
      <c r="X17" s="525">
        <f>'[1]Форма.8.1'!X17</f>
        <v>0</v>
      </c>
      <c r="Y17" s="525">
        <f>'[1]Форма.8.1'!Y17</f>
        <v>0</v>
      </c>
      <c r="Z17" s="525">
        <f>'[1]Форма.8.1'!Z17</f>
        <v>0</v>
      </c>
      <c r="AA17" s="525">
        <f>'[1]Форма.8.1'!AA17</f>
        <v>0</v>
      </c>
      <c r="AB17" s="432">
        <f t="shared" si="1"/>
        <v>0</v>
      </c>
      <c r="AC17" s="525">
        <f>'[1]Форма.8.1'!AC17</f>
        <v>0</v>
      </c>
      <c r="AD17" s="525">
        <f>'[1]Форма.8.1'!AD17</f>
        <v>0</v>
      </c>
      <c r="AE17" s="432">
        <f t="shared" si="2"/>
        <v>0</v>
      </c>
      <c r="AF17" s="430"/>
      <c r="AG17" s="430"/>
      <c r="AH17" s="526">
        <f>'[1]Форма.8.1'!AH17</f>
        <v>0</v>
      </c>
      <c r="AI17" s="526">
        <f>'[1]Форма.8.1'!AI17</f>
        <v>0</v>
      </c>
      <c r="AJ17" s="526">
        <f>'[1]Форма.8.1'!AJ17</f>
        <v>0</v>
      </c>
      <c r="AK17" s="527">
        <f>'[1]Форма.8.1'!AK17</f>
        <v>0</v>
      </c>
      <c r="AL17" s="526">
        <f>'[1]Форма.8.1'!AL17</f>
        <v>0</v>
      </c>
      <c r="AM17" s="528">
        <f>'[1]Форма.8.1'!AM17</f>
        <v>0</v>
      </c>
      <c r="AN17" s="528">
        <f>'[1]Форма.8.1'!AN17</f>
        <v>0</v>
      </c>
      <c r="AP17" s="429">
        <f t="shared" si="3"/>
        <v>0</v>
      </c>
    </row>
    <row r="18" spans="2:42" ht="15" hidden="1">
      <c r="B18" s="425" t="s">
        <v>509</v>
      </c>
      <c r="C18" s="524" t="str">
        <f>'[1]Форма.8.1'!C18</f>
        <v>январь</v>
      </c>
      <c r="D18" s="525">
        <f>'[1]Форма.8.1'!D18</f>
        <v>0</v>
      </c>
      <c r="E18" s="525">
        <f>'[1]Форма.8.1'!E18</f>
        <v>0</v>
      </c>
      <c r="F18" s="525">
        <f>'[1]Форма.8.1'!F18</f>
        <v>0</v>
      </c>
      <c r="G18" s="525">
        <f>'[1]Форма.8.1'!G18</f>
        <v>0</v>
      </c>
      <c r="H18" s="525">
        <f>'[1]Форма.8.1'!H18</f>
        <v>0</v>
      </c>
      <c r="I18" s="525">
        <f>'[1]Форма.8.1'!I18</f>
        <v>0</v>
      </c>
      <c r="J18" s="525">
        <f>'[1]Форма.8.1'!J18</f>
        <v>0</v>
      </c>
      <c r="K18" s="525">
        <f>'[1]Форма.8.1'!K18</f>
        <v>0</v>
      </c>
      <c r="L18" s="525">
        <f>'[1]Форма.8.1'!L18</f>
        <v>0</v>
      </c>
      <c r="M18" s="525">
        <f>'[1]Форма.8.1'!M18</f>
        <v>0</v>
      </c>
      <c r="N18" s="525">
        <f>'[1]Форма.8.1'!N18</f>
        <v>0</v>
      </c>
      <c r="O18" s="525">
        <f>'[1]Форма.8.1'!O18</f>
        <v>0</v>
      </c>
      <c r="P18" s="525">
        <f>'[1]Форма.8.1'!P18</f>
        <v>0</v>
      </c>
      <c r="Q18" s="432">
        <f t="shared" si="0"/>
        <v>0</v>
      </c>
      <c r="R18" s="430"/>
      <c r="S18" s="430"/>
      <c r="T18" s="525">
        <f>'[1]Форма.8.1'!T18</f>
        <v>0</v>
      </c>
      <c r="U18" s="525">
        <f>'[1]Форма.8.1'!U18</f>
        <v>0</v>
      </c>
      <c r="V18" s="525">
        <f>'[1]Форма.8.1'!V18</f>
        <v>0</v>
      </c>
      <c r="W18" s="525">
        <f>'[1]Форма.8.1'!W18</f>
        <v>0</v>
      </c>
      <c r="X18" s="525">
        <f>'[1]Форма.8.1'!X18</f>
        <v>0</v>
      </c>
      <c r="Y18" s="525">
        <f>'[1]Форма.8.1'!Y18</f>
        <v>0</v>
      </c>
      <c r="Z18" s="525">
        <f>'[1]Форма.8.1'!Z18</f>
        <v>0</v>
      </c>
      <c r="AA18" s="525">
        <f>'[1]Форма.8.1'!AA18</f>
        <v>0</v>
      </c>
      <c r="AB18" s="432">
        <f t="shared" si="1"/>
        <v>0</v>
      </c>
      <c r="AC18" s="525">
        <f>'[1]Форма.8.1'!AC18</f>
        <v>0</v>
      </c>
      <c r="AD18" s="525">
        <f>'[1]Форма.8.1'!AD18</f>
        <v>0</v>
      </c>
      <c r="AE18" s="432">
        <f t="shared" si="2"/>
        <v>0</v>
      </c>
      <c r="AF18" s="430"/>
      <c r="AG18" s="430"/>
      <c r="AH18" s="526">
        <f>'[1]Форма.8.1'!AH18</f>
        <v>0</v>
      </c>
      <c r="AI18" s="526">
        <f>'[1]Форма.8.1'!AI18</f>
        <v>0</v>
      </c>
      <c r="AJ18" s="526">
        <f>'[1]Форма.8.1'!AJ18</f>
        <v>0</v>
      </c>
      <c r="AK18" s="527">
        <f>'[1]Форма.8.1'!AK18</f>
        <v>0</v>
      </c>
      <c r="AL18" s="526">
        <f>'[1]Форма.8.1'!AL18</f>
        <v>0</v>
      </c>
      <c r="AM18" s="528">
        <f>'[1]Форма.8.1'!AM18</f>
        <v>0</v>
      </c>
      <c r="AN18" s="528">
        <f>'[1]Форма.8.1'!AN18</f>
        <v>0</v>
      </c>
      <c r="AP18" s="429">
        <f t="shared" si="3"/>
        <v>0</v>
      </c>
    </row>
    <row r="19" spans="2:42" ht="15" hidden="1">
      <c r="B19" s="425" t="s">
        <v>510</v>
      </c>
      <c r="C19" s="524" t="str">
        <f>'[1]Форма.8.1'!C19</f>
        <v>январь</v>
      </c>
      <c r="D19" s="525">
        <f>'[1]Форма.8.1'!D19</f>
        <v>0</v>
      </c>
      <c r="E19" s="525">
        <f>'[1]Форма.8.1'!E19</f>
        <v>0</v>
      </c>
      <c r="F19" s="525">
        <f>'[1]Форма.8.1'!F19</f>
        <v>0</v>
      </c>
      <c r="G19" s="525">
        <f>'[1]Форма.8.1'!G19</f>
        <v>0</v>
      </c>
      <c r="H19" s="525">
        <f>'[1]Форма.8.1'!H19</f>
        <v>0</v>
      </c>
      <c r="I19" s="525">
        <f>'[1]Форма.8.1'!I19</f>
        <v>0</v>
      </c>
      <c r="J19" s="525">
        <f>'[1]Форма.8.1'!J19</f>
        <v>0</v>
      </c>
      <c r="K19" s="525">
        <f>'[1]Форма.8.1'!K19</f>
        <v>0</v>
      </c>
      <c r="L19" s="525">
        <f>'[1]Форма.8.1'!L19</f>
        <v>0</v>
      </c>
      <c r="M19" s="525">
        <f>'[1]Форма.8.1'!M19</f>
        <v>0</v>
      </c>
      <c r="N19" s="525">
        <f>'[1]Форма.8.1'!N19</f>
        <v>0</v>
      </c>
      <c r="O19" s="525">
        <f>'[1]Форма.8.1'!O19</f>
        <v>0</v>
      </c>
      <c r="P19" s="525">
        <f>'[1]Форма.8.1'!P19</f>
        <v>0</v>
      </c>
      <c r="Q19" s="432">
        <f t="shared" si="0"/>
        <v>0</v>
      </c>
      <c r="R19" s="430"/>
      <c r="S19" s="430"/>
      <c r="T19" s="525">
        <f>'[1]Форма.8.1'!T19</f>
        <v>0</v>
      </c>
      <c r="U19" s="525">
        <f>'[1]Форма.8.1'!U19</f>
        <v>0</v>
      </c>
      <c r="V19" s="525">
        <f>'[1]Форма.8.1'!V19</f>
        <v>0</v>
      </c>
      <c r="W19" s="525">
        <f>'[1]Форма.8.1'!W19</f>
        <v>0</v>
      </c>
      <c r="X19" s="525">
        <f>'[1]Форма.8.1'!X19</f>
        <v>0</v>
      </c>
      <c r="Y19" s="525">
        <f>'[1]Форма.8.1'!Y19</f>
        <v>0</v>
      </c>
      <c r="Z19" s="525">
        <f>'[1]Форма.8.1'!Z19</f>
        <v>0</v>
      </c>
      <c r="AA19" s="525">
        <f>'[1]Форма.8.1'!AA19</f>
        <v>0</v>
      </c>
      <c r="AB19" s="432">
        <f t="shared" si="1"/>
        <v>0</v>
      </c>
      <c r="AC19" s="525">
        <f>'[1]Форма.8.1'!AC19</f>
        <v>0</v>
      </c>
      <c r="AD19" s="525">
        <f>'[1]Форма.8.1'!AD19</f>
        <v>0</v>
      </c>
      <c r="AE19" s="432">
        <f t="shared" si="2"/>
        <v>0</v>
      </c>
      <c r="AF19" s="430"/>
      <c r="AG19" s="430"/>
      <c r="AH19" s="526">
        <f>'[1]Форма.8.1'!AH19</f>
        <v>0</v>
      </c>
      <c r="AI19" s="526">
        <f>'[1]Форма.8.1'!AI19</f>
        <v>0</v>
      </c>
      <c r="AJ19" s="526">
        <f>'[1]Форма.8.1'!AJ19</f>
        <v>0</v>
      </c>
      <c r="AK19" s="527">
        <f>'[1]Форма.8.1'!AK19</f>
        <v>0</v>
      </c>
      <c r="AL19" s="526">
        <f>'[1]Форма.8.1'!AL19</f>
        <v>0</v>
      </c>
      <c r="AM19" s="528">
        <f>'[1]Форма.8.1'!AM19</f>
        <v>0</v>
      </c>
      <c r="AN19" s="528">
        <f>'[1]Форма.8.1'!AN19</f>
        <v>0</v>
      </c>
      <c r="AP19" s="429">
        <f t="shared" si="3"/>
        <v>0</v>
      </c>
    </row>
    <row r="20" spans="2:42" ht="15" hidden="1">
      <c r="B20" s="425" t="s">
        <v>511</v>
      </c>
      <c r="C20" s="524" t="str">
        <f>'[1]Форма.8.1'!C20</f>
        <v>январь</v>
      </c>
      <c r="D20" s="525">
        <f>'[1]Форма.8.1'!D20</f>
        <v>0</v>
      </c>
      <c r="E20" s="525">
        <f>'[1]Форма.8.1'!E20</f>
        <v>0</v>
      </c>
      <c r="F20" s="525">
        <f>'[1]Форма.8.1'!F20</f>
        <v>0</v>
      </c>
      <c r="G20" s="525">
        <f>'[1]Форма.8.1'!G20</f>
        <v>0</v>
      </c>
      <c r="H20" s="525">
        <f>'[1]Форма.8.1'!H20</f>
        <v>0</v>
      </c>
      <c r="I20" s="525">
        <f>'[1]Форма.8.1'!I20</f>
        <v>0</v>
      </c>
      <c r="J20" s="525">
        <f>'[1]Форма.8.1'!J20</f>
        <v>0</v>
      </c>
      <c r="K20" s="525">
        <f>'[1]Форма.8.1'!K20</f>
        <v>0</v>
      </c>
      <c r="L20" s="525">
        <f>'[1]Форма.8.1'!L20</f>
        <v>0</v>
      </c>
      <c r="M20" s="525">
        <f>'[1]Форма.8.1'!M20</f>
        <v>0</v>
      </c>
      <c r="N20" s="525">
        <f>'[1]Форма.8.1'!N20</f>
        <v>0</v>
      </c>
      <c r="O20" s="525">
        <f>'[1]Форма.8.1'!O20</f>
        <v>0</v>
      </c>
      <c r="P20" s="525">
        <f>'[1]Форма.8.1'!P20</f>
        <v>0</v>
      </c>
      <c r="Q20" s="432">
        <f t="shared" si="0"/>
        <v>0</v>
      </c>
      <c r="R20" s="430"/>
      <c r="S20" s="430"/>
      <c r="T20" s="525">
        <f>'[1]Форма.8.1'!T20</f>
        <v>0</v>
      </c>
      <c r="U20" s="525">
        <f>'[1]Форма.8.1'!U20</f>
        <v>0</v>
      </c>
      <c r="V20" s="525">
        <f>'[1]Форма.8.1'!V20</f>
        <v>0</v>
      </c>
      <c r="W20" s="525">
        <f>'[1]Форма.8.1'!W20</f>
        <v>0</v>
      </c>
      <c r="X20" s="525">
        <f>'[1]Форма.8.1'!X20</f>
        <v>0</v>
      </c>
      <c r="Y20" s="525">
        <f>'[1]Форма.8.1'!Y20</f>
        <v>0</v>
      </c>
      <c r="Z20" s="525">
        <f>'[1]Форма.8.1'!Z20</f>
        <v>0</v>
      </c>
      <c r="AA20" s="525">
        <f>'[1]Форма.8.1'!AA20</f>
        <v>0</v>
      </c>
      <c r="AB20" s="432">
        <f t="shared" si="1"/>
        <v>0</v>
      </c>
      <c r="AC20" s="525">
        <f>'[1]Форма.8.1'!AC20</f>
        <v>0</v>
      </c>
      <c r="AD20" s="525">
        <f>'[1]Форма.8.1'!AD20</f>
        <v>0</v>
      </c>
      <c r="AE20" s="432">
        <f t="shared" si="2"/>
        <v>0</v>
      </c>
      <c r="AF20" s="430"/>
      <c r="AG20" s="430"/>
      <c r="AH20" s="526">
        <f>'[1]Форма.8.1'!AH20</f>
        <v>0</v>
      </c>
      <c r="AI20" s="526">
        <f>'[1]Форма.8.1'!AI20</f>
        <v>0</v>
      </c>
      <c r="AJ20" s="526">
        <f>'[1]Форма.8.1'!AJ20</f>
        <v>0</v>
      </c>
      <c r="AK20" s="527">
        <f>'[1]Форма.8.1'!AK20</f>
        <v>0</v>
      </c>
      <c r="AL20" s="526">
        <f>'[1]Форма.8.1'!AL20</f>
        <v>0</v>
      </c>
      <c r="AM20" s="528">
        <f>'[1]Форма.8.1'!AM20</f>
        <v>0</v>
      </c>
      <c r="AN20" s="528">
        <f>'[1]Форма.8.1'!AN20</f>
        <v>0</v>
      </c>
      <c r="AP20" s="429">
        <f t="shared" si="3"/>
        <v>0</v>
      </c>
    </row>
    <row r="21" spans="2:42" ht="15" hidden="1">
      <c r="B21" s="425" t="s">
        <v>512</v>
      </c>
      <c r="C21" s="524" t="str">
        <f>'[1]Форма.8.1'!C21</f>
        <v>январь</v>
      </c>
      <c r="D21" s="525">
        <f>'[1]Форма.8.1'!D21</f>
        <v>0</v>
      </c>
      <c r="E21" s="525">
        <f>'[1]Форма.8.1'!E21</f>
        <v>0</v>
      </c>
      <c r="F21" s="525">
        <f>'[1]Форма.8.1'!F21</f>
        <v>0</v>
      </c>
      <c r="G21" s="525">
        <f>'[1]Форма.8.1'!G21</f>
        <v>0</v>
      </c>
      <c r="H21" s="525">
        <f>'[1]Форма.8.1'!H21</f>
        <v>0</v>
      </c>
      <c r="I21" s="525">
        <f>'[1]Форма.8.1'!I21</f>
        <v>0</v>
      </c>
      <c r="J21" s="525">
        <f>'[1]Форма.8.1'!J21</f>
        <v>0</v>
      </c>
      <c r="K21" s="525">
        <f>'[1]Форма.8.1'!K21</f>
        <v>0</v>
      </c>
      <c r="L21" s="525">
        <f>'[1]Форма.8.1'!L21</f>
        <v>0</v>
      </c>
      <c r="M21" s="525">
        <f>'[1]Форма.8.1'!M21</f>
        <v>0</v>
      </c>
      <c r="N21" s="525">
        <f>'[1]Форма.8.1'!N21</f>
        <v>0</v>
      </c>
      <c r="O21" s="525">
        <f>'[1]Форма.8.1'!O21</f>
        <v>0</v>
      </c>
      <c r="P21" s="525">
        <f>'[1]Форма.8.1'!P21</f>
        <v>0</v>
      </c>
      <c r="Q21" s="432">
        <f t="shared" si="0"/>
        <v>0</v>
      </c>
      <c r="R21" s="430"/>
      <c r="S21" s="430"/>
      <c r="T21" s="525">
        <f>'[1]Форма.8.1'!T21</f>
        <v>0</v>
      </c>
      <c r="U21" s="525">
        <f>'[1]Форма.8.1'!U21</f>
        <v>0</v>
      </c>
      <c r="V21" s="525">
        <f>'[1]Форма.8.1'!V21</f>
        <v>0</v>
      </c>
      <c r="W21" s="525">
        <f>'[1]Форма.8.1'!W21</f>
        <v>0</v>
      </c>
      <c r="X21" s="525">
        <f>'[1]Форма.8.1'!X21</f>
        <v>0</v>
      </c>
      <c r="Y21" s="525">
        <f>'[1]Форма.8.1'!Y21</f>
        <v>0</v>
      </c>
      <c r="Z21" s="525">
        <f>'[1]Форма.8.1'!Z21</f>
        <v>0</v>
      </c>
      <c r="AA21" s="525">
        <f>'[1]Форма.8.1'!AA21</f>
        <v>0</v>
      </c>
      <c r="AB21" s="432">
        <f t="shared" si="1"/>
        <v>0</v>
      </c>
      <c r="AC21" s="525">
        <f>'[1]Форма.8.1'!AC21</f>
        <v>0</v>
      </c>
      <c r="AD21" s="525">
        <f>'[1]Форма.8.1'!AD21</f>
        <v>0</v>
      </c>
      <c r="AE21" s="432">
        <f t="shared" si="2"/>
        <v>0</v>
      </c>
      <c r="AF21" s="430"/>
      <c r="AG21" s="430"/>
      <c r="AH21" s="526">
        <f>'[1]Форма.8.1'!AH21</f>
        <v>0</v>
      </c>
      <c r="AI21" s="526">
        <f>'[1]Форма.8.1'!AI21</f>
        <v>0</v>
      </c>
      <c r="AJ21" s="526">
        <f>'[1]Форма.8.1'!AJ21</f>
        <v>0</v>
      </c>
      <c r="AK21" s="527">
        <f>'[1]Форма.8.1'!AK21</f>
        <v>0</v>
      </c>
      <c r="AL21" s="526">
        <f>'[1]Форма.8.1'!AL21</f>
        <v>0</v>
      </c>
      <c r="AM21" s="528">
        <f>'[1]Форма.8.1'!AM21</f>
        <v>0</v>
      </c>
      <c r="AN21" s="528">
        <f>'[1]Форма.8.1'!AN21</f>
        <v>0</v>
      </c>
      <c r="AP21" s="429">
        <f t="shared" si="3"/>
        <v>0</v>
      </c>
    </row>
    <row r="22" spans="1:45" s="434" customFormat="1" ht="15" hidden="1">
      <c r="A22" s="430"/>
      <c r="B22" s="431" t="s">
        <v>174</v>
      </c>
      <c r="C22" s="524" t="str">
        <f>'[1]Форма.8.1'!C22</f>
        <v>февраль</v>
      </c>
      <c r="D22" s="525">
        <f>'[1]Форма.8.1'!D22</f>
        <v>0</v>
      </c>
      <c r="E22" s="525">
        <f>'[1]Форма.8.1'!E22</f>
        <v>0</v>
      </c>
      <c r="F22" s="525">
        <f>'[1]Форма.8.1'!F22</f>
        <v>0</v>
      </c>
      <c r="G22" s="525">
        <f>'[1]Форма.8.1'!G22</f>
        <v>0</v>
      </c>
      <c r="H22" s="525">
        <f>'[1]Форма.8.1'!H22</f>
        <v>0</v>
      </c>
      <c r="I22" s="525">
        <f>'[1]Форма.8.1'!I22</f>
        <v>0</v>
      </c>
      <c r="J22" s="525">
        <f>'[1]Форма.8.1'!J22</f>
        <v>0</v>
      </c>
      <c r="K22" s="525">
        <f>'[1]Форма.8.1'!K22</f>
        <v>0</v>
      </c>
      <c r="L22" s="525">
        <f>'[1]Форма.8.1'!L22</f>
        <v>0</v>
      </c>
      <c r="M22" s="525">
        <f>'[1]Форма.8.1'!M22</f>
        <v>0</v>
      </c>
      <c r="N22" s="525">
        <f>'[1]Форма.8.1'!N22</f>
        <v>0</v>
      </c>
      <c r="O22" s="525">
        <f>'[1]Форма.8.1'!O22</f>
        <v>0</v>
      </c>
      <c r="P22" s="525">
        <f>'[1]Форма.8.1'!P22</f>
        <v>0</v>
      </c>
      <c r="Q22" s="432">
        <f t="shared" si="0"/>
        <v>0</v>
      </c>
      <c r="R22" s="430"/>
      <c r="S22" s="430"/>
      <c r="T22" s="525">
        <f>'[1]Форма.8.1'!T22</f>
        <v>0</v>
      </c>
      <c r="U22" s="525">
        <f>'[1]Форма.8.1'!U22</f>
        <v>0</v>
      </c>
      <c r="V22" s="525">
        <f>'[1]Форма.8.1'!V22</f>
        <v>0</v>
      </c>
      <c r="W22" s="525">
        <f>'[1]Форма.8.1'!W22</f>
        <v>0</v>
      </c>
      <c r="X22" s="525">
        <f>'[1]Форма.8.1'!X22</f>
        <v>0</v>
      </c>
      <c r="Y22" s="525">
        <f>'[1]Форма.8.1'!Y22</f>
        <v>0</v>
      </c>
      <c r="Z22" s="525">
        <f>'[1]Форма.8.1'!Z22</f>
        <v>0</v>
      </c>
      <c r="AA22" s="525">
        <f>'[1]Форма.8.1'!AA22</f>
        <v>0</v>
      </c>
      <c r="AB22" s="432">
        <f t="shared" si="1"/>
        <v>0</v>
      </c>
      <c r="AC22" s="525">
        <f>'[1]Форма.8.1'!AC22</f>
        <v>0</v>
      </c>
      <c r="AD22" s="525">
        <f>'[1]Форма.8.1'!AD22</f>
        <v>0</v>
      </c>
      <c r="AE22" s="432">
        <f t="shared" si="2"/>
        <v>0</v>
      </c>
      <c r="AF22" s="430"/>
      <c r="AG22" s="430"/>
      <c r="AH22" s="526">
        <f>'[1]Форма.8.1'!AH22</f>
        <v>0</v>
      </c>
      <c r="AI22" s="526">
        <f>'[1]Форма.8.1'!AI22</f>
        <v>0</v>
      </c>
      <c r="AJ22" s="526">
        <f>'[1]Форма.8.1'!AJ22</f>
        <v>0</v>
      </c>
      <c r="AK22" s="527">
        <f>'[1]Форма.8.1'!AK22</f>
        <v>0</v>
      </c>
      <c r="AL22" s="526">
        <f>'[1]Форма.8.1'!AL22</f>
        <v>0</v>
      </c>
      <c r="AM22" s="528">
        <f>'[1]Форма.8.1'!AM22</f>
        <v>0</v>
      </c>
      <c r="AN22" s="528">
        <f>'[1]Форма.8.1'!AN22</f>
        <v>0</v>
      </c>
      <c r="AO22" s="430"/>
      <c r="AP22" s="433">
        <f>AE22*AK22</f>
        <v>0</v>
      </c>
      <c r="AR22" s="435"/>
      <c r="AS22" s="436"/>
    </row>
    <row r="23" spans="2:45" ht="15" hidden="1">
      <c r="B23" s="425" t="s">
        <v>117</v>
      </c>
      <c r="C23" s="524" t="str">
        <f>'[1]Форма.8.1'!C23</f>
        <v>февраль</v>
      </c>
      <c r="D23" s="525">
        <f>'[1]Форма.8.1'!D23</f>
        <v>0</v>
      </c>
      <c r="E23" s="525">
        <f>'[1]Форма.8.1'!E23</f>
        <v>0</v>
      </c>
      <c r="F23" s="525">
        <f>'[1]Форма.8.1'!F23</f>
        <v>0</v>
      </c>
      <c r="G23" s="525">
        <f>'[1]Форма.8.1'!G23</f>
        <v>0</v>
      </c>
      <c r="H23" s="525">
        <f>'[1]Форма.8.1'!H23</f>
        <v>0</v>
      </c>
      <c r="I23" s="525">
        <f>'[1]Форма.8.1'!I23</f>
        <v>0</v>
      </c>
      <c r="J23" s="525">
        <f>'[1]Форма.8.1'!J23</f>
        <v>0</v>
      </c>
      <c r="K23" s="525">
        <f>'[1]Форма.8.1'!K23</f>
        <v>0</v>
      </c>
      <c r="L23" s="525">
        <f>'[1]Форма.8.1'!L23</f>
        <v>0</v>
      </c>
      <c r="M23" s="525">
        <f>'[1]Форма.8.1'!M23</f>
        <v>0</v>
      </c>
      <c r="N23" s="525">
        <f>'[1]Форма.8.1'!N23</f>
        <v>0</v>
      </c>
      <c r="O23" s="525">
        <f>'[1]Форма.8.1'!O23</f>
        <v>0</v>
      </c>
      <c r="P23" s="525">
        <f>'[1]Форма.8.1'!P23</f>
        <v>0</v>
      </c>
      <c r="Q23" s="432">
        <f t="shared" si="0"/>
        <v>0</v>
      </c>
      <c r="R23" s="430"/>
      <c r="S23" s="430"/>
      <c r="T23" s="525">
        <f>'[1]Форма.8.1'!T23</f>
        <v>0</v>
      </c>
      <c r="U23" s="525">
        <f>'[1]Форма.8.1'!U23</f>
        <v>0</v>
      </c>
      <c r="V23" s="525">
        <f>'[1]Форма.8.1'!V23</f>
        <v>0</v>
      </c>
      <c r="W23" s="525">
        <f>'[1]Форма.8.1'!W23</f>
        <v>0</v>
      </c>
      <c r="X23" s="525">
        <f>'[1]Форма.8.1'!X23</f>
        <v>0</v>
      </c>
      <c r="Y23" s="525">
        <f>'[1]Форма.8.1'!Y23</f>
        <v>0</v>
      </c>
      <c r="Z23" s="525">
        <f>'[1]Форма.8.1'!Z23</f>
        <v>0</v>
      </c>
      <c r="AA23" s="525">
        <f>'[1]Форма.8.1'!AA23</f>
        <v>0</v>
      </c>
      <c r="AB23" s="432">
        <f t="shared" si="1"/>
        <v>0</v>
      </c>
      <c r="AC23" s="525">
        <f>'[1]Форма.8.1'!AC23</f>
        <v>0</v>
      </c>
      <c r="AD23" s="525">
        <f>'[1]Форма.8.1'!AD23</f>
        <v>0</v>
      </c>
      <c r="AE23" s="432">
        <f t="shared" si="2"/>
        <v>0</v>
      </c>
      <c r="AF23" s="430"/>
      <c r="AG23" s="430"/>
      <c r="AH23" s="526">
        <f>'[1]Форма.8.1'!AH23</f>
        <v>0</v>
      </c>
      <c r="AI23" s="526">
        <f>'[1]Форма.8.1'!AI23</f>
        <v>0</v>
      </c>
      <c r="AJ23" s="526">
        <f>'[1]Форма.8.1'!AJ23</f>
        <v>0</v>
      </c>
      <c r="AK23" s="527">
        <f>'[1]Форма.8.1'!AK23</f>
        <v>0</v>
      </c>
      <c r="AL23" s="526">
        <f>'[1]Форма.8.1'!AL23</f>
        <v>0</v>
      </c>
      <c r="AM23" s="528">
        <f>'[1]Форма.8.1'!AM23</f>
        <v>0</v>
      </c>
      <c r="AN23" s="528">
        <f>'[1]Форма.8.1'!AN23</f>
        <v>0</v>
      </c>
      <c r="AP23" s="429">
        <f t="shared" si="3"/>
        <v>0</v>
      </c>
      <c r="AR23" s="437"/>
      <c r="AS23" s="428"/>
    </row>
    <row r="24" spans="2:45" ht="15" hidden="1">
      <c r="B24" s="425" t="s">
        <v>118</v>
      </c>
      <c r="C24" s="524" t="str">
        <f>'[1]Форма.8.1'!C24</f>
        <v>февраль</v>
      </c>
      <c r="D24" s="525">
        <f>'[1]Форма.8.1'!D24</f>
        <v>0</v>
      </c>
      <c r="E24" s="525">
        <f>'[1]Форма.8.1'!E24</f>
        <v>0</v>
      </c>
      <c r="F24" s="525">
        <f>'[1]Форма.8.1'!F24</f>
        <v>0</v>
      </c>
      <c r="G24" s="525">
        <f>'[1]Форма.8.1'!G24</f>
        <v>0</v>
      </c>
      <c r="H24" s="525">
        <f>'[1]Форма.8.1'!H24</f>
        <v>0</v>
      </c>
      <c r="I24" s="525">
        <f>'[1]Форма.8.1'!I24</f>
        <v>0</v>
      </c>
      <c r="J24" s="525">
        <f>'[1]Форма.8.1'!J24</f>
        <v>0</v>
      </c>
      <c r="K24" s="525">
        <f>'[1]Форма.8.1'!K24</f>
        <v>0</v>
      </c>
      <c r="L24" s="525">
        <f>'[1]Форма.8.1'!L24</f>
        <v>0</v>
      </c>
      <c r="M24" s="525">
        <f>'[1]Форма.8.1'!M24</f>
        <v>0</v>
      </c>
      <c r="N24" s="525">
        <f>'[1]Форма.8.1'!N24</f>
        <v>0</v>
      </c>
      <c r="O24" s="525">
        <f>'[1]Форма.8.1'!O24</f>
        <v>0</v>
      </c>
      <c r="P24" s="525">
        <f>'[1]Форма.8.1'!P24</f>
        <v>0</v>
      </c>
      <c r="Q24" s="432">
        <f t="shared" si="0"/>
        <v>0</v>
      </c>
      <c r="R24" s="430"/>
      <c r="S24" s="430"/>
      <c r="T24" s="525">
        <f>'[1]Форма.8.1'!T24</f>
        <v>0</v>
      </c>
      <c r="U24" s="525">
        <f>'[1]Форма.8.1'!U24</f>
        <v>0</v>
      </c>
      <c r="V24" s="525">
        <f>'[1]Форма.8.1'!V24</f>
        <v>0</v>
      </c>
      <c r="W24" s="525">
        <f>'[1]Форма.8.1'!W24</f>
        <v>0</v>
      </c>
      <c r="X24" s="525">
        <f>'[1]Форма.8.1'!X24</f>
        <v>0</v>
      </c>
      <c r="Y24" s="525">
        <f>'[1]Форма.8.1'!Y24</f>
        <v>0</v>
      </c>
      <c r="Z24" s="525">
        <f>'[1]Форма.8.1'!Z24</f>
        <v>0</v>
      </c>
      <c r="AA24" s="525">
        <f>'[1]Форма.8.1'!AA24</f>
        <v>0</v>
      </c>
      <c r="AB24" s="432">
        <f t="shared" si="1"/>
        <v>0</v>
      </c>
      <c r="AC24" s="525">
        <f>'[1]Форма.8.1'!AC24</f>
        <v>0</v>
      </c>
      <c r="AD24" s="525">
        <f>'[1]Форма.8.1'!AD24</f>
        <v>0</v>
      </c>
      <c r="AE24" s="432">
        <f t="shared" si="2"/>
        <v>0</v>
      </c>
      <c r="AF24" s="430"/>
      <c r="AG24" s="430"/>
      <c r="AH24" s="526">
        <f>'[1]Форма.8.1'!AH24</f>
        <v>0</v>
      </c>
      <c r="AI24" s="526">
        <f>'[1]Форма.8.1'!AI24</f>
        <v>0</v>
      </c>
      <c r="AJ24" s="526">
        <f>'[1]Форма.8.1'!AJ24</f>
        <v>0</v>
      </c>
      <c r="AK24" s="527">
        <f>'[1]Форма.8.1'!AK24</f>
        <v>0</v>
      </c>
      <c r="AL24" s="526">
        <f>'[1]Форма.8.1'!AL24</f>
        <v>0</v>
      </c>
      <c r="AM24" s="528">
        <f>'[1]Форма.8.1'!AM24</f>
        <v>0</v>
      </c>
      <c r="AN24" s="528">
        <f>'[1]Форма.8.1'!AN24</f>
        <v>0</v>
      </c>
      <c r="AP24" s="429">
        <f t="shared" si="3"/>
        <v>0</v>
      </c>
      <c r="AR24" s="437"/>
      <c r="AS24" s="428"/>
    </row>
    <row r="25" spans="2:45" ht="15" hidden="1">
      <c r="B25" s="425" t="s">
        <v>119</v>
      </c>
      <c r="C25" s="524" t="str">
        <f>'[1]Форма.8.1'!C25</f>
        <v>февраль</v>
      </c>
      <c r="D25" s="525">
        <f>'[1]Форма.8.1'!D25</f>
        <v>0</v>
      </c>
      <c r="E25" s="525">
        <f>'[1]Форма.8.1'!E25</f>
        <v>0</v>
      </c>
      <c r="F25" s="525">
        <f>'[1]Форма.8.1'!F25</f>
        <v>0</v>
      </c>
      <c r="G25" s="525">
        <f>'[1]Форма.8.1'!G25</f>
        <v>0</v>
      </c>
      <c r="H25" s="525">
        <f>'[1]Форма.8.1'!H25</f>
        <v>0</v>
      </c>
      <c r="I25" s="525">
        <f>'[1]Форма.8.1'!I25</f>
        <v>0</v>
      </c>
      <c r="J25" s="525">
        <f>'[1]Форма.8.1'!J25</f>
        <v>0</v>
      </c>
      <c r="K25" s="525">
        <f>'[1]Форма.8.1'!K25</f>
        <v>0</v>
      </c>
      <c r="L25" s="525">
        <f>'[1]Форма.8.1'!L25</f>
        <v>0</v>
      </c>
      <c r="M25" s="525">
        <f>'[1]Форма.8.1'!M25</f>
        <v>0</v>
      </c>
      <c r="N25" s="525">
        <f>'[1]Форма.8.1'!N25</f>
        <v>0</v>
      </c>
      <c r="O25" s="525">
        <f>'[1]Форма.8.1'!O25</f>
        <v>0</v>
      </c>
      <c r="P25" s="525">
        <f>'[1]Форма.8.1'!P25</f>
        <v>0</v>
      </c>
      <c r="Q25" s="432">
        <f t="shared" si="0"/>
        <v>0</v>
      </c>
      <c r="R25" s="430"/>
      <c r="S25" s="430"/>
      <c r="T25" s="525">
        <f>'[1]Форма.8.1'!T25</f>
        <v>0</v>
      </c>
      <c r="U25" s="525">
        <f>'[1]Форма.8.1'!U25</f>
        <v>0</v>
      </c>
      <c r="V25" s="525">
        <f>'[1]Форма.8.1'!V25</f>
        <v>0</v>
      </c>
      <c r="W25" s="525">
        <f>'[1]Форма.8.1'!W25</f>
        <v>0</v>
      </c>
      <c r="X25" s="525">
        <f>'[1]Форма.8.1'!X25</f>
        <v>0</v>
      </c>
      <c r="Y25" s="525">
        <f>'[1]Форма.8.1'!Y25</f>
        <v>0</v>
      </c>
      <c r="Z25" s="525">
        <f>'[1]Форма.8.1'!Z25</f>
        <v>0</v>
      </c>
      <c r="AA25" s="525">
        <f>'[1]Форма.8.1'!AA25</f>
        <v>0</v>
      </c>
      <c r="AB25" s="432">
        <f t="shared" si="1"/>
        <v>0</v>
      </c>
      <c r="AC25" s="525">
        <f>'[1]Форма.8.1'!AC25</f>
        <v>0</v>
      </c>
      <c r="AD25" s="525">
        <f>'[1]Форма.8.1'!AD25</f>
        <v>0</v>
      </c>
      <c r="AE25" s="432">
        <f t="shared" si="2"/>
        <v>0</v>
      </c>
      <c r="AF25" s="430"/>
      <c r="AG25" s="430"/>
      <c r="AH25" s="526">
        <f>'[1]Форма.8.1'!AH25</f>
        <v>0</v>
      </c>
      <c r="AI25" s="526">
        <f>'[1]Форма.8.1'!AI25</f>
        <v>0</v>
      </c>
      <c r="AJ25" s="526">
        <f>'[1]Форма.8.1'!AJ25</f>
        <v>0</v>
      </c>
      <c r="AK25" s="527">
        <f>'[1]Форма.8.1'!AK25</f>
        <v>0</v>
      </c>
      <c r="AL25" s="526">
        <f>'[1]Форма.8.1'!AL25</f>
        <v>0</v>
      </c>
      <c r="AM25" s="528">
        <f>'[1]Форма.8.1'!AM25</f>
        <v>0</v>
      </c>
      <c r="AN25" s="528">
        <f>'[1]Форма.8.1'!AN25</f>
        <v>0</v>
      </c>
      <c r="AP25" s="429">
        <f t="shared" si="3"/>
        <v>0</v>
      </c>
      <c r="AR25" s="437"/>
      <c r="AS25" s="428"/>
    </row>
    <row r="26" spans="2:45" ht="15" hidden="1">
      <c r="B26" s="425" t="s">
        <v>120</v>
      </c>
      <c r="C26" s="524" t="str">
        <f>'[1]Форма.8.1'!C26</f>
        <v>февраль</v>
      </c>
      <c r="D26" s="525">
        <f>'[1]Форма.8.1'!D26</f>
        <v>0</v>
      </c>
      <c r="E26" s="525">
        <f>'[1]Форма.8.1'!E26</f>
        <v>0</v>
      </c>
      <c r="F26" s="525">
        <f>'[1]Форма.8.1'!F26</f>
        <v>0</v>
      </c>
      <c r="G26" s="525">
        <f>'[1]Форма.8.1'!G26</f>
        <v>0</v>
      </c>
      <c r="H26" s="525">
        <f>'[1]Форма.8.1'!H26</f>
        <v>0</v>
      </c>
      <c r="I26" s="525">
        <f>'[1]Форма.8.1'!I26</f>
        <v>0</v>
      </c>
      <c r="J26" s="525">
        <f>'[1]Форма.8.1'!J26</f>
        <v>0</v>
      </c>
      <c r="K26" s="525">
        <f>'[1]Форма.8.1'!K26</f>
        <v>0</v>
      </c>
      <c r="L26" s="525">
        <f>'[1]Форма.8.1'!L26</f>
        <v>0</v>
      </c>
      <c r="M26" s="525">
        <f>'[1]Форма.8.1'!M26</f>
        <v>0</v>
      </c>
      <c r="N26" s="525">
        <f>'[1]Форма.8.1'!N26</f>
        <v>0</v>
      </c>
      <c r="O26" s="525">
        <f>'[1]Форма.8.1'!O26</f>
        <v>0</v>
      </c>
      <c r="P26" s="525">
        <f>'[1]Форма.8.1'!P26</f>
        <v>0</v>
      </c>
      <c r="Q26" s="432">
        <f t="shared" si="0"/>
        <v>0</v>
      </c>
      <c r="R26" s="430"/>
      <c r="S26" s="430"/>
      <c r="T26" s="525">
        <f>'[1]Форма.8.1'!T26</f>
        <v>0</v>
      </c>
      <c r="U26" s="525">
        <f>'[1]Форма.8.1'!U26</f>
        <v>0</v>
      </c>
      <c r="V26" s="525">
        <f>'[1]Форма.8.1'!V26</f>
        <v>0</v>
      </c>
      <c r="W26" s="525">
        <f>'[1]Форма.8.1'!W26</f>
        <v>0</v>
      </c>
      <c r="X26" s="525">
        <f>'[1]Форма.8.1'!X26</f>
        <v>0</v>
      </c>
      <c r="Y26" s="525">
        <f>'[1]Форма.8.1'!Y26</f>
        <v>0</v>
      </c>
      <c r="Z26" s="525">
        <f>'[1]Форма.8.1'!Z26</f>
        <v>0</v>
      </c>
      <c r="AA26" s="525">
        <f>'[1]Форма.8.1'!AA26</f>
        <v>0</v>
      </c>
      <c r="AB26" s="432">
        <f t="shared" si="1"/>
        <v>0</v>
      </c>
      <c r="AC26" s="525">
        <f>'[1]Форма.8.1'!AC26</f>
        <v>0</v>
      </c>
      <c r="AD26" s="525">
        <f>'[1]Форма.8.1'!AD26</f>
        <v>0</v>
      </c>
      <c r="AE26" s="432">
        <f t="shared" si="2"/>
        <v>0</v>
      </c>
      <c r="AF26" s="430"/>
      <c r="AG26" s="430"/>
      <c r="AH26" s="526">
        <f>'[1]Форма.8.1'!AH26</f>
        <v>0</v>
      </c>
      <c r="AI26" s="526">
        <f>'[1]Форма.8.1'!AI26</f>
        <v>0</v>
      </c>
      <c r="AJ26" s="526">
        <f>'[1]Форма.8.1'!AJ26</f>
        <v>0</v>
      </c>
      <c r="AK26" s="527">
        <f>'[1]Форма.8.1'!AK26</f>
        <v>0</v>
      </c>
      <c r="AL26" s="526">
        <f>'[1]Форма.8.1'!AL26</f>
        <v>0</v>
      </c>
      <c r="AM26" s="528">
        <f>'[1]Форма.8.1'!AM26</f>
        <v>0</v>
      </c>
      <c r="AN26" s="528">
        <f>'[1]Форма.8.1'!AN26</f>
        <v>0</v>
      </c>
      <c r="AP26" s="429">
        <f t="shared" si="3"/>
        <v>0</v>
      </c>
      <c r="AR26" s="437"/>
      <c r="AS26" s="428"/>
    </row>
    <row r="27" spans="2:45" ht="15" hidden="1">
      <c r="B27" s="425" t="s">
        <v>513</v>
      </c>
      <c r="C27" s="524" t="str">
        <f>'[1]Форма.8.1'!C27</f>
        <v>февраль</v>
      </c>
      <c r="D27" s="525">
        <f>'[1]Форма.8.1'!D27</f>
        <v>0</v>
      </c>
      <c r="E27" s="525">
        <f>'[1]Форма.8.1'!E27</f>
        <v>0</v>
      </c>
      <c r="F27" s="525">
        <f>'[1]Форма.8.1'!F27</f>
        <v>0</v>
      </c>
      <c r="G27" s="525">
        <f>'[1]Форма.8.1'!G27</f>
        <v>0</v>
      </c>
      <c r="H27" s="525">
        <f>'[1]Форма.8.1'!H27</f>
        <v>0</v>
      </c>
      <c r="I27" s="525">
        <f>'[1]Форма.8.1'!I27</f>
        <v>0</v>
      </c>
      <c r="J27" s="525">
        <f>'[1]Форма.8.1'!J27</f>
        <v>0</v>
      </c>
      <c r="K27" s="525">
        <f>'[1]Форма.8.1'!K27</f>
        <v>0</v>
      </c>
      <c r="L27" s="525">
        <f>'[1]Форма.8.1'!L27</f>
        <v>0</v>
      </c>
      <c r="M27" s="525">
        <f>'[1]Форма.8.1'!M27</f>
        <v>0</v>
      </c>
      <c r="N27" s="525">
        <f>'[1]Форма.8.1'!N27</f>
        <v>0</v>
      </c>
      <c r="O27" s="525">
        <f>'[1]Форма.8.1'!O27</f>
        <v>0</v>
      </c>
      <c r="P27" s="525">
        <f>'[1]Форма.8.1'!P27</f>
        <v>0</v>
      </c>
      <c r="Q27" s="432">
        <f t="shared" si="0"/>
        <v>0</v>
      </c>
      <c r="R27" s="430"/>
      <c r="S27" s="430"/>
      <c r="T27" s="525">
        <f>'[1]Форма.8.1'!T27</f>
        <v>0</v>
      </c>
      <c r="U27" s="525">
        <f>'[1]Форма.8.1'!U27</f>
        <v>0</v>
      </c>
      <c r="V27" s="525">
        <f>'[1]Форма.8.1'!V27</f>
        <v>0</v>
      </c>
      <c r="W27" s="525">
        <f>'[1]Форма.8.1'!W27</f>
        <v>0</v>
      </c>
      <c r="X27" s="525">
        <f>'[1]Форма.8.1'!X27</f>
        <v>0</v>
      </c>
      <c r="Y27" s="525">
        <f>'[1]Форма.8.1'!Y27</f>
        <v>0</v>
      </c>
      <c r="Z27" s="525">
        <f>'[1]Форма.8.1'!Z27</f>
        <v>0</v>
      </c>
      <c r="AA27" s="525">
        <f>'[1]Форма.8.1'!AA27</f>
        <v>0</v>
      </c>
      <c r="AB27" s="432">
        <f t="shared" si="1"/>
        <v>0</v>
      </c>
      <c r="AC27" s="525">
        <f>'[1]Форма.8.1'!AC27</f>
        <v>0</v>
      </c>
      <c r="AD27" s="525">
        <f>'[1]Форма.8.1'!AD27</f>
        <v>0</v>
      </c>
      <c r="AE27" s="432">
        <f t="shared" si="2"/>
        <v>0</v>
      </c>
      <c r="AF27" s="430"/>
      <c r="AG27" s="430"/>
      <c r="AH27" s="526">
        <f>'[1]Форма.8.1'!AH27</f>
        <v>0</v>
      </c>
      <c r="AI27" s="526">
        <f>'[1]Форма.8.1'!AI27</f>
        <v>0</v>
      </c>
      <c r="AJ27" s="526">
        <f>'[1]Форма.8.1'!AJ27</f>
        <v>0</v>
      </c>
      <c r="AK27" s="527">
        <f>'[1]Форма.8.1'!AK27</f>
        <v>0</v>
      </c>
      <c r="AL27" s="526">
        <f>'[1]Форма.8.1'!AL27</f>
        <v>0</v>
      </c>
      <c r="AM27" s="528">
        <f>'[1]Форма.8.1'!AM27</f>
        <v>0</v>
      </c>
      <c r="AN27" s="528">
        <f>'[1]Форма.8.1'!AN27</f>
        <v>0</v>
      </c>
      <c r="AP27" s="429">
        <f t="shared" si="3"/>
        <v>0</v>
      </c>
      <c r="AR27" s="437"/>
      <c r="AS27" s="428"/>
    </row>
    <row r="28" spans="2:45" ht="15" hidden="1">
      <c r="B28" s="425" t="s">
        <v>514</v>
      </c>
      <c r="C28" s="524" t="str">
        <f>'[1]Форма.8.1'!C28</f>
        <v>февраль</v>
      </c>
      <c r="D28" s="525">
        <f>'[1]Форма.8.1'!D28</f>
        <v>0</v>
      </c>
      <c r="E28" s="525">
        <f>'[1]Форма.8.1'!E28</f>
        <v>0</v>
      </c>
      <c r="F28" s="525">
        <f>'[1]Форма.8.1'!F28</f>
        <v>0</v>
      </c>
      <c r="G28" s="525">
        <f>'[1]Форма.8.1'!G28</f>
        <v>0</v>
      </c>
      <c r="H28" s="525">
        <f>'[1]Форма.8.1'!H28</f>
        <v>0</v>
      </c>
      <c r="I28" s="525">
        <f>'[1]Форма.8.1'!I28</f>
        <v>0</v>
      </c>
      <c r="J28" s="525">
        <f>'[1]Форма.8.1'!J28</f>
        <v>0</v>
      </c>
      <c r="K28" s="525">
        <f>'[1]Форма.8.1'!K28</f>
        <v>0</v>
      </c>
      <c r="L28" s="525">
        <f>'[1]Форма.8.1'!L28</f>
        <v>0</v>
      </c>
      <c r="M28" s="525">
        <f>'[1]Форма.8.1'!M28</f>
        <v>0</v>
      </c>
      <c r="N28" s="525">
        <f>'[1]Форма.8.1'!N28</f>
        <v>0</v>
      </c>
      <c r="O28" s="525">
        <f>'[1]Форма.8.1'!O28</f>
        <v>0</v>
      </c>
      <c r="P28" s="525">
        <f>'[1]Форма.8.1'!P28</f>
        <v>0</v>
      </c>
      <c r="Q28" s="432">
        <f t="shared" si="0"/>
        <v>0</v>
      </c>
      <c r="R28" s="430"/>
      <c r="S28" s="430"/>
      <c r="T28" s="525">
        <f>'[1]Форма.8.1'!T28</f>
        <v>0</v>
      </c>
      <c r="U28" s="525">
        <f>'[1]Форма.8.1'!U28</f>
        <v>0</v>
      </c>
      <c r="V28" s="525">
        <f>'[1]Форма.8.1'!V28</f>
        <v>0</v>
      </c>
      <c r="W28" s="525">
        <f>'[1]Форма.8.1'!W28</f>
        <v>0</v>
      </c>
      <c r="X28" s="525">
        <f>'[1]Форма.8.1'!X28</f>
        <v>0</v>
      </c>
      <c r="Y28" s="525">
        <f>'[1]Форма.8.1'!Y28</f>
        <v>0</v>
      </c>
      <c r="Z28" s="525">
        <f>'[1]Форма.8.1'!Z28</f>
        <v>0</v>
      </c>
      <c r="AA28" s="525">
        <f>'[1]Форма.8.1'!AA28</f>
        <v>0</v>
      </c>
      <c r="AB28" s="432">
        <f t="shared" si="1"/>
        <v>0</v>
      </c>
      <c r="AC28" s="525">
        <f>'[1]Форма.8.1'!AC28</f>
        <v>0</v>
      </c>
      <c r="AD28" s="525">
        <f>'[1]Форма.8.1'!AD28</f>
        <v>0</v>
      </c>
      <c r="AE28" s="432">
        <f t="shared" si="2"/>
        <v>0</v>
      </c>
      <c r="AF28" s="430"/>
      <c r="AG28" s="430"/>
      <c r="AH28" s="526">
        <f>'[1]Форма.8.1'!AH28</f>
        <v>0</v>
      </c>
      <c r="AI28" s="526">
        <f>'[1]Форма.8.1'!AI28</f>
        <v>0</v>
      </c>
      <c r="AJ28" s="526">
        <f>'[1]Форма.8.1'!AJ28</f>
        <v>0</v>
      </c>
      <c r="AK28" s="527">
        <f>'[1]Форма.8.1'!AK28</f>
        <v>0</v>
      </c>
      <c r="AL28" s="526">
        <f>'[1]Форма.8.1'!AL28</f>
        <v>0</v>
      </c>
      <c r="AM28" s="528">
        <f>'[1]Форма.8.1'!AM28</f>
        <v>0</v>
      </c>
      <c r="AN28" s="528">
        <f>'[1]Форма.8.1'!AN28</f>
        <v>0</v>
      </c>
      <c r="AP28" s="429">
        <f t="shared" si="3"/>
        <v>0</v>
      </c>
      <c r="AR28" s="437"/>
      <c r="AS28" s="428"/>
    </row>
    <row r="29" spans="2:45" ht="15" hidden="1">
      <c r="B29" s="425" t="s">
        <v>515</v>
      </c>
      <c r="C29" s="524" t="str">
        <f>'[1]Форма.8.1'!C29</f>
        <v>февраль</v>
      </c>
      <c r="D29" s="525">
        <f>'[1]Форма.8.1'!D29</f>
        <v>0</v>
      </c>
      <c r="E29" s="525">
        <f>'[1]Форма.8.1'!E29</f>
        <v>0</v>
      </c>
      <c r="F29" s="525">
        <f>'[1]Форма.8.1'!F29</f>
        <v>0</v>
      </c>
      <c r="G29" s="525">
        <f>'[1]Форма.8.1'!G29</f>
        <v>0</v>
      </c>
      <c r="H29" s="525">
        <f>'[1]Форма.8.1'!H29</f>
        <v>0</v>
      </c>
      <c r="I29" s="525">
        <f>'[1]Форма.8.1'!I29</f>
        <v>0</v>
      </c>
      <c r="J29" s="525">
        <f>'[1]Форма.8.1'!J29</f>
        <v>0</v>
      </c>
      <c r="K29" s="525">
        <f>'[1]Форма.8.1'!K29</f>
        <v>0</v>
      </c>
      <c r="L29" s="525">
        <f>'[1]Форма.8.1'!L29</f>
        <v>0</v>
      </c>
      <c r="M29" s="525">
        <f>'[1]Форма.8.1'!M29</f>
        <v>0</v>
      </c>
      <c r="N29" s="525">
        <f>'[1]Форма.8.1'!N29</f>
        <v>0</v>
      </c>
      <c r="O29" s="525">
        <f>'[1]Форма.8.1'!O29</f>
        <v>0</v>
      </c>
      <c r="P29" s="525">
        <f>'[1]Форма.8.1'!P29</f>
        <v>0</v>
      </c>
      <c r="Q29" s="432">
        <f t="shared" si="0"/>
        <v>0</v>
      </c>
      <c r="R29" s="430"/>
      <c r="S29" s="430"/>
      <c r="T29" s="525">
        <f>'[1]Форма.8.1'!T29</f>
        <v>0</v>
      </c>
      <c r="U29" s="525">
        <f>'[1]Форма.8.1'!U29</f>
        <v>0</v>
      </c>
      <c r="V29" s="525">
        <f>'[1]Форма.8.1'!V29</f>
        <v>0</v>
      </c>
      <c r="W29" s="525">
        <f>'[1]Форма.8.1'!W29</f>
        <v>0</v>
      </c>
      <c r="X29" s="525">
        <f>'[1]Форма.8.1'!X29</f>
        <v>0</v>
      </c>
      <c r="Y29" s="525">
        <f>'[1]Форма.8.1'!Y29</f>
        <v>0</v>
      </c>
      <c r="Z29" s="525">
        <f>'[1]Форма.8.1'!Z29</f>
        <v>0</v>
      </c>
      <c r="AA29" s="525">
        <f>'[1]Форма.8.1'!AA29</f>
        <v>0</v>
      </c>
      <c r="AB29" s="432">
        <f t="shared" si="1"/>
        <v>0</v>
      </c>
      <c r="AC29" s="525">
        <f>'[1]Форма.8.1'!AC29</f>
        <v>0</v>
      </c>
      <c r="AD29" s="525">
        <f>'[1]Форма.8.1'!AD29</f>
        <v>0</v>
      </c>
      <c r="AE29" s="432">
        <f t="shared" si="2"/>
        <v>0</v>
      </c>
      <c r="AF29" s="430"/>
      <c r="AG29" s="430"/>
      <c r="AH29" s="526">
        <f>'[1]Форма.8.1'!AH29</f>
        <v>0</v>
      </c>
      <c r="AI29" s="526">
        <f>'[1]Форма.8.1'!AI29</f>
        <v>0</v>
      </c>
      <c r="AJ29" s="526">
        <f>'[1]Форма.8.1'!AJ29</f>
        <v>0</v>
      </c>
      <c r="AK29" s="527">
        <f>'[1]Форма.8.1'!AK29</f>
        <v>0</v>
      </c>
      <c r="AL29" s="526">
        <f>'[1]Форма.8.1'!AL29</f>
        <v>0</v>
      </c>
      <c r="AM29" s="528">
        <f>'[1]Форма.8.1'!AM29</f>
        <v>0</v>
      </c>
      <c r="AN29" s="528">
        <f>'[1]Форма.8.1'!AN29</f>
        <v>0</v>
      </c>
      <c r="AP29" s="429">
        <f t="shared" si="3"/>
        <v>0</v>
      </c>
      <c r="AR29" s="437"/>
      <c r="AS29" s="428"/>
    </row>
    <row r="30" spans="2:45" ht="15" hidden="1">
      <c r="B30" s="425" t="s">
        <v>516</v>
      </c>
      <c r="C30" s="524" t="str">
        <f>'[1]Форма.8.1'!C30</f>
        <v>февраль</v>
      </c>
      <c r="D30" s="525">
        <f>'[1]Форма.8.1'!D30</f>
        <v>0</v>
      </c>
      <c r="E30" s="525">
        <f>'[1]Форма.8.1'!E30</f>
        <v>0</v>
      </c>
      <c r="F30" s="525">
        <f>'[1]Форма.8.1'!F30</f>
        <v>0</v>
      </c>
      <c r="G30" s="525">
        <f>'[1]Форма.8.1'!G30</f>
        <v>0</v>
      </c>
      <c r="H30" s="525">
        <f>'[1]Форма.8.1'!H30</f>
        <v>0</v>
      </c>
      <c r="I30" s="525">
        <f>'[1]Форма.8.1'!I30</f>
        <v>0</v>
      </c>
      <c r="J30" s="525">
        <f>'[1]Форма.8.1'!J30</f>
        <v>0</v>
      </c>
      <c r="K30" s="525">
        <f>'[1]Форма.8.1'!K30</f>
        <v>0</v>
      </c>
      <c r="L30" s="525">
        <f>'[1]Форма.8.1'!L30</f>
        <v>0</v>
      </c>
      <c r="M30" s="525">
        <f>'[1]Форма.8.1'!M30</f>
        <v>0</v>
      </c>
      <c r="N30" s="525">
        <f>'[1]Форма.8.1'!N30</f>
        <v>0</v>
      </c>
      <c r="O30" s="525">
        <f>'[1]Форма.8.1'!O30</f>
        <v>0</v>
      </c>
      <c r="P30" s="525">
        <f>'[1]Форма.8.1'!P30</f>
        <v>0</v>
      </c>
      <c r="Q30" s="432">
        <f t="shared" si="0"/>
        <v>0</v>
      </c>
      <c r="R30" s="430"/>
      <c r="S30" s="430"/>
      <c r="T30" s="525">
        <f>'[1]Форма.8.1'!T30</f>
        <v>0</v>
      </c>
      <c r="U30" s="525">
        <f>'[1]Форма.8.1'!U30</f>
        <v>0</v>
      </c>
      <c r="V30" s="525">
        <f>'[1]Форма.8.1'!V30</f>
        <v>0</v>
      </c>
      <c r="W30" s="525">
        <f>'[1]Форма.8.1'!W30</f>
        <v>0</v>
      </c>
      <c r="X30" s="525">
        <f>'[1]Форма.8.1'!X30</f>
        <v>0</v>
      </c>
      <c r="Y30" s="525">
        <f>'[1]Форма.8.1'!Y30</f>
        <v>0</v>
      </c>
      <c r="Z30" s="525">
        <f>'[1]Форма.8.1'!Z30</f>
        <v>0</v>
      </c>
      <c r="AA30" s="525">
        <f>'[1]Форма.8.1'!AA30</f>
        <v>0</v>
      </c>
      <c r="AB30" s="432">
        <f t="shared" si="1"/>
        <v>0</v>
      </c>
      <c r="AC30" s="525">
        <f>'[1]Форма.8.1'!AC30</f>
        <v>0</v>
      </c>
      <c r="AD30" s="525">
        <f>'[1]Форма.8.1'!AD30</f>
        <v>0</v>
      </c>
      <c r="AE30" s="432">
        <f t="shared" si="2"/>
        <v>0</v>
      </c>
      <c r="AF30" s="430"/>
      <c r="AG30" s="430"/>
      <c r="AH30" s="526">
        <f>'[1]Форма.8.1'!AH30</f>
        <v>0</v>
      </c>
      <c r="AI30" s="526">
        <f>'[1]Форма.8.1'!AI30</f>
        <v>0</v>
      </c>
      <c r="AJ30" s="526">
        <f>'[1]Форма.8.1'!AJ30</f>
        <v>0</v>
      </c>
      <c r="AK30" s="527">
        <f>'[1]Форма.8.1'!AK30</f>
        <v>0</v>
      </c>
      <c r="AL30" s="526">
        <f>'[1]Форма.8.1'!AL30</f>
        <v>0</v>
      </c>
      <c r="AM30" s="528">
        <f>'[1]Форма.8.1'!AM30</f>
        <v>0</v>
      </c>
      <c r="AN30" s="528">
        <f>'[1]Форма.8.1'!AN30</f>
        <v>0</v>
      </c>
      <c r="AP30" s="429">
        <f t="shared" si="3"/>
        <v>0</v>
      </c>
      <c r="AR30" s="437"/>
      <c r="AS30" s="428"/>
    </row>
    <row r="31" spans="2:45" ht="15" hidden="1">
      <c r="B31" s="425" t="s">
        <v>517</v>
      </c>
      <c r="C31" s="524" t="str">
        <f>'[1]Форма.8.1'!C31</f>
        <v>февраль</v>
      </c>
      <c r="D31" s="525">
        <f>'[1]Форма.8.1'!D31</f>
        <v>0</v>
      </c>
      <c r="E31" s="525">
        <f>'[1]Форма.8.1'!E31</f>
        <v>0</v>
      </c>
      <c r="F31" s="525">
        <f>'[1]Форма.8.1'!F31</f>
        <v>0</v>
      </c>
      <c r="G31" s="525">
        <f>'[1]Форма.8.1'!G31</f>
        <v>0</v>
      </c>
      <c r="H31" s="525">
        <f>'[1]Форма.8.1'!H31</f>
        <v>0</v>
      </c>
      <c r="I31" s="525">
        <f>'[1]Форма.8.1'!I31</f>
        <v>0</v>
      </c>
      <c r="J31" s="525">
        <f>'[1]Форма.8.1'!J31</f>
        <v>0</v>
      </c>
      <c r="K31" s="525">
        <f>'[1]Форма.8.1'!K31</f>
        <v>0</v>
      </c>
      <c r="L31" s="525">
        <f>'[1]Форма.8.1'!L31</f>
        <v>0</v>
      </c>
      <c r="M31" s="525">
        <f>'[1]Форма.8.1'!M31</f>
        <v>0</v>
      </c>
      <c r="N31" s="525">
        <f>'[1]Форма.8.1'!N31</f>
        <v>0</v>
      </c>
      <c r="O31" s="525">
        <f>'[1]Форма.8.1'!O31</f>
        <v>0</v>
      </c>
      <c r="P31" s="525">
        <f>'[1]Форма.8.1'!P31</f>
        <v>0</v>
      </c>
      <c r="Q31" s="432">
        <f t="shared" si="0"/>
        <v>0</v>
      </c>
      <c r="R31" s="430"/>
      <c r="S31" s="430"/>
      <c r="T31" s="525">
        <f>'[1]Форма.8.1'!T31</f>
        <v>0</v>
      </c>
      <c r="U31" s="525">
        <f>'[1]Форма.8.1'!U31</f>
        <v>0</v>
      </c>
      <c r="V31" s="525">
        <f>'[1]Форма.8.1'!V31</f>
        <v>0</v>
      </c>
      <c r="W31" s="525">
        <f>'[1]Форма.8.1'!W31</f>
        <v>0</v>
      </c>
      <c r="X31" s="525">
        <f>'[1]Форма.8.1'!X31</f>
        <v>0</v>
      </c>
      <c r="Y31" s="525">
        <f>'[1]Форма.8.1'!Y31</f>
        <v>0</v>
      </c>
      <c r="Z31" s="525">
        <f>'[1]Форма.8.1'!Z31</f>
        <v>0</v>
      </c>
      <c r="AA31" s="525">
        <f>'[1]Форма.8.1'!AA31</f>
        <v>0</v>
      </c>
      <c r="AB31" s="432">
        <f t="shared" si="1"/>
        <v>0</v>
      </c>
      <c r="AC31" s="525">
        <f>'[1]Форма.8.1'!AC31</f>
        <v>0</v>
      </c>
      <c r="AD31" s="525">
        <f>'[1]Форма.8.1'!AD31</f>
        <v>0</v>
      </c>
      <c r="AE31" s="432">
        <f t="shared" si="2"/>
        <v>0</v>
      </c>
      <c r="AF31" s="430"/>
      <c r="AG31" s="430"/>
      <c r="AH31" s="526">
        <f>'[1]Форма.8.1'!AH31</f>
        <v>0</v>
      </c>
      <c r="AI31" s="526">
        <f>'[1]Форма.8.1'!AI31</f>
        <v>0</v>
      </c>
      <c r="AJ31" s="526">
        <f>'[1]Форма.8.1'!AJ31</f>
        <v>0</v>
      </c>
      <c r="AK31" s="527">
        <f>'[1]Форма.8.1'!AK31</f>
        <v>0</v>
      </c>
      <c r="AL31" s="526">
        <f>'[1]Форма.8.1'!AL31</f>
        <v>0</v>
      </c>
      <c r="AM31" s="528">
        <f>'[1]Форма.8.1'!AM31</f>
        <v>0</v>
      </c>
      <c r="AN31" s="528">
        <f>'[1]Форма.8.1'!AN31</f>
        <v>0</v>
      </c>
      <c r="AP31" s="429">
        <f t="shared" si="3"/>
        <v>0</v>
      </c>
      <c r="AR31" s="437"/>
      <c r="AS31" s="428"/>
    </row>
    <row r="32" spans="1:45" s="434" customFormat="1" ht="15" hidden="1">
      <c r="A32" s="430"/>
      <c r="B32" s="431" t="s">
        <v>178</v>
      </c>
      <c r="C32" s="524" t="str">
        <f>'[1]Форма.8.1'!C32</f>
        <v>март</v>
      </c>
      <c r="D32" s="525">
        <f>'[1]Форма.8.1'!D32</f>
        <v>0</v>
      </c>
      <c r="E32" s="525">
        <f>'[1]Форма.8.1'!E32</f>
        <v>0</v>
      </c>
      <c r="F32" s="525">
        <f>'[1]Форма.8.1'!F32</f>
        <v>0</v>
      </c>
      <c r="G32" s="525">
        <f>'[1]Форма.8.1'!G32</f>
        <v>0</v>
      </c>
      <c r="H32" s="525">
        <f>'[1]Форма.8.1'!H32</f>
        <v>0</v>
      </c>
      <c r="I32" s="525">
        <f>'[1]Форма.8.1'!I32</f>
        <v>0</v>
      </c>
      <c r="J32" s="525">
        <f>'[1]Форма.8.1'!J32</f>
        <v>0</v>
      </c>
      <c r="K32" s="525">
        <f>'[1]Форма.8.1'!K32</f>
        <v>0</v>
      </c>
      <c r="L32" s="525">
        <f>'[1]Форма.8.1'!L32</f>
        <v>0</v>
      </c>
      <c r="M32" s="525">
        <f>'[1]Форма.8.1'!M32</f>
        <v>0</v>
      </c>
      <c r="N32" s="525">
        <f>'[1]Форма.8.1'!N32</f>
        <v>0</v>
      </c>
      <c r="O32" s="525">
        <f>'[1]Форма.8.1'!O32</f>
        <v>0</v>
      </c>
      <c r="P32" s="525">
        <f>'[1]Форма.8.1'!P32</f>
        <v>0</v>
      </c>
      <c r="Q32" s="432">
        <f t="shared" si="0"/>
        <v>0</v>
      </c>
      <c r="R32" s="430"/>
      <c r="S32" s="430"/>
      <c r="T32" s="525">
        <f>'[1]Форма.8.1'!T32</f>
        <v>0</v>
      </c>
      <c r="U32" s="525">
        <f>'[1]Форма.8.1'!U32</f>
        <v>0</v>
      </c>
      <c r="V32" s="525">
        <f>'[1]Форма.8.1'!V32</f>
        <v>0</v>
      </c>
      <c r="W32" s="525">
        <f>'[1]Форма.8.1'!W32</f>
        <v>0</v>
      </c>
      <c r="X32" s="525">
        <f>'[1]Форма.8.1'!X32</f>
        <v>0</v>
      </c>
      <c r="Y32" s="525">
        <f>'[1]Форма.8.1'!Y32</f>
        <v>0</v>
      </c>
      <c r="Z32" s="525">
        <f>'[1]Форма.8.1'!Z32</f>
        <v>0</v>
      </c>
      <c r="AA32" s="525">
        <f>'[1]Форма.8.1'!AA32</f>
        <v>0</v>
      </c>
      <c r="AB32" s="432">
        <f t="shared" si="1"/>
        <v>0</v>
      </c>
      <c r="AC32" s="525">
        <f>'[1]Форма.8.1'!AC32</f>
        <v>0</v>
      </c>
      <c r="AD32" s="525">
        <f>'[1]Форма.8.1'!AD32</f>
        <v>0</v>
      </c>
      <c r="AE32" s="432">
        <f t="shared" si="2"/>
        <v>0</v>
      </c>
      <c r="AF32" s="430"/>
      <c r="AG32" s="430"/>
      <c r="AH32" s="526">
        <f>'[1]Форма.8.1'!AH32</f>
        <v>0</v>
      </c>
      <c r="AI32" s="526">
        <f>'[1]Форма.8.1'!AI32</f>
        <v>0</v>
      </c>
      <c r="AJ32" s="526">
        <f>'[1]Форма.8.1'!AJ32</f>
        <v>0</v>
      </c>
      <c r="AK32" s="527">
        <f>'[1]Форма.8.1'!AK32</f>
        <v>0</v>
      </c>
      <c r="AL32" s="526">
        <f>'[1]Форма.8.1'!AL32</f>
        <v>0</v>
      </c>
      <c r="AM32" s="528">
        <f>'[1]Форма.8.1'!AM32</f>
        <v>0</v>
      </c>
      <c r="AN32" s="528">
        <f>'[1]Форма.8.1'!AN32</f>
        <v>0</v>
      </c>
      <c r="AO32" s="430"/>
      <c r="AP32" s="433">
        <f t="shared" si="3"/>
        <v>0</v>
      </c>
      <c r="AS32" s="439"/>
    </row>
    <row r="33" spans="2:42" ht="15" hidden="1">
      <c r="B33" s="425" t="s">
        <v>518</v>
      </c>
      <c r="C33" s="524" t="str">
        <f>'[1]Форма.8.1'!C33</f>
        <v>март</v>
      </c>
      <c r="D33" s="525">
        <f>'[1]Форма.8.1'!D33</f>
        <v>0</v>
      </c>
      <c r="E33" s="525">
        <f>'[1]Форма.8.1'!E33</f>
        <v>0</v>
      </c>
      <c r="F33" s="525">
        <f>'[1]Форма.8.1'!F33</f>
        <v>0</v>
      </c>
      <c r="G33" s="525">
        <f>'[1]Форма.8.1'!G33</f>
        <v>0</v>
      </c>
      <c r="H33" s="525">
        <f>'[1]Форма.8.1'!H33</f>
        <v>0</v>
      </c>
      <c r="I33" s="525">
        <f>'[1]Форма.8.1'!I33</f>
        <v>0</v>
      </c>
      <c r="J33" s="525">
        <f>'[1]Форма.8.1'!J33</f>
        <v>0</v>
      </c>
      <c r="K33" s="525">
        <f>'[1]Форма.8.1'!K33</f>
        <v>0</v>
      </c>
      <c r="L33" s="525">
        <f>'[1]Форма.8.1'!L33</f>
        <v>0</v>
      </c>
      <c r="M33" s="525">
        <f>'[1]Форма.8.1'!M33</f>
        <v>0</v>
      </c>
      <c r="N33" s="525">
        <f>'[1]Форма.8.1'!N33</f>
        <v>0</v>
      </c>
      <c r="O33" s="525">
        <f>'[1]Форма.8.1'!O33</f>
        <v>0</v>
      </c>
      <c r="P33" s="525">
        <f>'[1]Форма.8.1'!P33</f>
        <v>0</v>
      </c>
      <c r="Q33" s="432">
        <f t="shared" si="0"/>
        <v>0</v>
      </c>
      <c r="R33" s="430"/>
      <c r="S33" s="430"/>
      <c r="T33" s="525">
        <f>'[1]Форма.8.1'!T33</f>
        <v>0</v>
      </c>
      <c r="U33" s="525">
        <f>'[1]Форма.8.1'!U33</f>
        <v>0</v>
      </c>
      <c r="V33" s="525">
        <f>'[1]Форма.8.1'!V33</f>
        <v>0</v>
      </c>
      <c r="W33" s="525">
        <f>'[1]Форма.8.1'!W33</f>
        <v>0</v>
      </c>
      <c r="X33" s="525">
        <f>'[1]Форма.8.1'!X33</f>
        <v>0</v>
      </c>
      <c r="Y33" s="525">
        <f>'[1]Форма.8.1'!Y33</f>
        <v>0</v>
      </c>
      <c r="Z33" s="525">
        <f>'[1]Форма.8.1'!Z33</f>
        <v>0</v>
      </c>
      <c r="AA33" s="525">
        <f>'[1]Форма.8.1'!AA33</f>
        <v>0</v>
      </c>
      <c r="AB33" s="432">
        <f t="shared" si="1"/>
        <v>0</v>
      </c>
      <c r="AC33" s="525">
        <f>'[1]Форма.8.1'!AC33</f>
        <v>0</v>
      </c>
      <c r="AD33" s="525">
        <f>'[1]Форма.8.1'!AD33</f>
        <v>0</v>
      </c>
      <c r="AE33" s="432">
        <f t="shared" si="2"/>
        <v>0</v>
      </c>
      <c r="AF33" s="430"/>
      <c r="AG33" s="430"/>
      <c r="AH33" s="526">
        <f>'[1]Форма.8.1'!AH33</f>
        <v>0</v>
      </c>
      <c r="AI33" s="526">
        <f>'[1]Форма.8.1'!AI33</f>
        <v>0</v>
      </c>
      <c r="AJ33" s="526">
        <f>'[1]Форма.8.1'!AJ33</f>
        <v>0</v>
      </c>
      <c r="AK33" s="527">
        <f>'[1]Форма.8.1'!AK33</f>
        <v>0</v>
      </c>
      <c r="AL33" s="526">
        <f>'[1]Форма.8.1'!AL33</f>
        <v>0</v>
      </c>
      <c r="AM33" s="528">
        <f>'[1]Форма.8.1'!AM33</f>
        <v>0</v>
      </c>
      <c r="AN33" s="528">
        <f>'[1]Форма.8.1'!AN33</f>
        <v>0</v>
      </c>
      <c r="AP33" s="429">
        <f t="shared" si="3"/>
        <v>0</v>
      </c>
    </row>
    <row r="34" spans="2:42" ht="15" hidden="1">
      <c r="B34" s="425" t="s">
        <v>519</v>
      </c>
      <c r="C34" s="524" t="str">
        <f>'[1]Форма.8.1'!C34</f>
        <v>март</v>
      </c>
      <c r="D34" s="525">
        <f>'[1]Форма.8.1'!D34</f>
        <v>0</v>
      </c>
      <c r="E34" s="525">
        <f>'[1]Форма.8.1'!E34</f>
        <v>0</v>
      </c>
      <c r="F34" s="525">
        <f>'[1]Форма.8.1'!F34</f>
        <v>0</v>
      </c>
      <c r="G34" s="525">
        <f>'[1]Форма.8.1'!G34</f>
        <v>0</v>
      </c>
      <c r="H34" s="525">
        <f>'[1]Форма.8.1'!H34</f>
        <v>0</v>
      </c>
      <c r="I34" s="525">
        <f>'[1]Форма.8.1'!I34</f>
        <v>0</v>
      </c>
      <c r="J34" s="525">
        <f>'[1]Форма.8.1'!J34</f>
        <v>0</v>
      </c>
      <c r="K34" s="525">
        <f>'[1]Форма.8.1'!K34</f>
        <v>0</v>
      </c>
      <c r="L34" s="525">
        <f>'[1]Форма.8.1'!L34</f>
        <v>0</v>
      </c>
      <c r="M34" s="525">
        <f>'[1]Форма.8.1'!M34</f>
        <v>0</v>
      </c>
      <c r="N34" s="525">
        <f>'[1]Форма.8.1'!N34</f>
        <v>0</v>
      </c>
      <c r="O34" s="525">
        <f>'[1]Форма.8.1'!O34</f>
        <v>0</v>
      </c>
      <c r="P34" s="525">
        <f>'[1]Форма.8.1'!P34</f>
        <v>0</v>
      </c>
      <c r="Q34" s="432">
        <f t="shared" si="0"/>
        <v>0</v>
      </c>
      <c r="R34" s="430"/>
      <c r="S34" s="430"/>
      <c r="T34" s="525">
        <f>'[1]Форма.8.1'!T34</f>
        <v>0</v>
      </c>
      <c r="U34" s="525">
        <f>'[1]Форма.8.1'!U34</f>
        <v>0</v>
      </c>
      <c r="V34" s="525">
        <f>'[1]Форма.8.1'!V34</f>
        <v>0</v>
      </c>
      <c r="W34" s="525">
        <f>'[1]Форма.8.1'!W34</f>
        <v>0</v>
      </c>
      <c r="X34" s="525">
        <f>'[1]Форма.8.1'!X34</f>
        <v>0</v>
      </c>
      <c r="Y34" s="525">
        <f>'[1]Форма.8.1'!Y34</f>
        <v>0</v>
      </c>
      <c r="Z34" s="525">
        <f>'[1]Форма.8.1'!Z34</f>
        <v>0</v>
      </c>
      <c r="AA34" s="525">
        <f>'[1]Форма.8.1'!AA34</f>
        <v>0</v>
      </c>
      <c r="AB34" s="432">
        <f t="shared" si="1"/>
        <v>0</v>
      </c>
      <c r="AC34" s="525">
        <f>'[1]Форма.8.1'!AC34</f>
        <v>0</v>
      </c>
      <c r="AD34" s="525">
        <f>'[1]Форма.8.1'!AD34</f>
        <v>0</v>
      </c>
      <c r="AE34" s="432">
        <f t="shared" si="2"/>
        <v>0</v>
      </c>
      <c r="AF34" s="430"/>
      <c r="AG34" s="430"/>
      <c r="AH34" s="526">
        <f>'[1]Форма.8.1'!AH34</f>
        <v>0</v>
      </c>
      <c r="AI34" s="526">
        <f>'[1]Форма.8.1'!AI34</f>
        <v>0</v>
      </c>
      <c r="AJ34" s="526">
        <f>'[1]Форма.8.1'!AJ34</f>
        <v>0</v>
      </c>
      <c r="AK34" s="527">
        <f>'[1]Форма.8.1'!AK34</f>
        <v>0</v>
      </c>
      <c r="AL34" s="526">
        <f>'[1]Форма.8.1'!AL34</f>
        <v>0</v>
      </c>
      <c r="AM34" s="528">
        <f>'[1]Форма.8.1'!AM34</f>
        <v>0</v>
      </c>
      <c r="AN34" s="528">
        <f>'[1]Форма.8.1'!AN34</f>
        <v>0</v>
      </c>
      <c r="AP34" s="429">
        <f t="shared" si="3"/>
        <v>0</v>
      </c>
    </row>
    <row r="35" spans="2:42" ht="15" hidden="1">
      <c r="B35" s="425" t="s">
        <v>520</v>
      </c>
      <c r="C35" s="524" t="str">
        <f>'[1]Форма.8.1'!C35</f>
        <v>март</v>
      </c>
      <c r="D35" s="525">
        <f>'[1]Форма.8.1'!D35</f>
        <v>0</v>
      </c>
      <c r="E35" s="525">
        <f>'[1]Форма.8.1'!E35</f>
        <v>0</v>
      </c>
      <c r="F35" s="525">
        <f>'[1]Форма.8.1'!F35</f>
        <v>0</v>
      </c>
      <c r="G35" s="525">
        <f>'[1]Форма.8.1'!G35</f>
        <v>0</v>
      </c>
      <c r="H35" s="525">
        <f>'[1]Форма.8.1'!H35</f>
        <v>0</v>
      </c>
      <c r="I35" s="525">
        <f>'[1]Форма.8.1'!I35</f>
        <v>0</v>
      </c>
      <c r="J35" s="525">
        <f>'[1]Форма.8.1'!J35</f>
        <v>0</v>
      </c>
      <c r="K35" s="525">
        <f>'[1]Форма.8.1'!K35</f>
        <v>0</v>
      </c>
      <c r="L35" s="525">
        <f>'[1]Форма.8.1'!L35</f>
        <v>0</v>
      </c>
      <c r="M35" s="525">
        <f>'[1]Форма.8.1'!M35</f>
        <v>0</v>
      </c>
      <c r="N35" s="525">
        <f>'[1]Форма.8.1'!N35</f>
        <v>0</v>
      </c>
      <c r="O35" s="525">
        <f>'[1]Форма.8.1'!O35</f>
        <v>0</v>
      </c>
      <c r="P35" s="525">
        <f>'[1]Форма.8.1'!P35</f>
        <v>0</v>
      </c>
      <c r="Q35" s="432">
        <f t="shared" si="0"/>
        <v>0</v>
      </c>
      <c r="R35" s="430"/>
      <c r="S35" s="430"/>
      <c r="T35" s="525">
        <f>'[1]Форма.8.1'!T35</f>
        <v>0</v>
      </c>
      <c r="U35" s="525">
        <f>'[1]Форма.8.1'!U35</f>
        <v>0</v>
      </c>
      <c r="V35" s="525">
        <f>'[1]Форма.8.1'!V35</f>
        <v>0</v>
      </c>
      <c r="W35" s="525">
        <f>'[1]Форма.8.1'!W35</f>
        <v>0</v>
      </c>
      <c r="X35" s="525">
        <f>'[1]Форма.8.1'!X35</f>
        <v>0</v>
      </c>
      <c r="Y35" s="525">
        <f>'[1]Форма.8.1'!Y35</f>
        <v>0</v>
      </c>
      <c r="Z35" s="525">
        <f>'[1]Форма.8.1'!Z35</f>
        <v>0</v>
      </c>
      <c r="AA35" s="525">
        <f>'[1]Форма.8.1'!AA35</f>
        <v>0</v>
      </c>
      <c r="AB35" s="432">
        <f t="shared" si="1"/>
        <v>0</v>
      </c>
      <c r="AC35" s="525">
        <f>'[1]Форма.8.1'!AC35</f>
        <v>0</v>
      </c>
      <c r="AD35" s="525">
        <f>'[1]Форма.8.1'!AD35</f>
        <v>0</v>
      </c>
      <c r="AE35" s="432">
        <f t="shared" si="2"/>
        <v>0</v>
      </c>
      <c r="AF35" s="430"/>
      <c r="AG35" s="430"/>
      <c r="AH35" s="526">
        <f>'[1]Форма.8.1'!AH35</f>
        <v>0</v>
      </c>
      <c r="AI35" s="526">
        <f>'[1]Форма.8.1'!AI35</f>
        <v>0</v>
      </c>
      <c r="AJ35" s="526">
        <f>'[1]Форма.8.1'!AJ35</f>
        <v>0</v>
      </c>
      <c r="AK35" s="527">
        <f>'[1]Форма.8.1'!AK35</f>
        <v>0</v>
      </c>
      <c r="AL35" s="526">
        <f>'[1]Форма.8.1'!AL35</f>
        <v>0</v>
      </c>
      <c r="AM35" s="528">
        <f>'[1]Форма.8.1'!AM35</f>
        <v>0</v>
      </c>
      <c r="AN35" s="528">
        <f>'[1]Форма.8.1'!AN35</f>
        <v>0</v>
      </c>
      <c r="AP35" s="429">
        <f t="shared" si="3"/>
        <v>0</v>
      </c>
    </row>
    <row r="36" spans="2:42" ht="15" hidden="1">
      <c r="B36" s="425" t="s">
        <v>521</v>
      </c>
      <c r="C36" s="524" t="str">
        <f>'[1]Форма.8.1'!C36</f>
        <v>март</v>
      </c>
      <c r="D36" s="525">
        <f>'[1]Форма.8.1'!D36</f>
        <v>0</v>
      </c>
      <c r="E36" s="525">
        <f>'[1]Форма.8.1'!E36</f>
        <v>0</v>
      </c>
      <c r="F36" s="525">
        <f>'[1]Форма.8.1'!F36</f>
        <v>0</v>
      </c>
      <c r="G36" s="525">
        <f>'[1]Форма.8.1'!G36</f>
        <v>0</v>
      </c>
      <c r="H36" s="525">
        <f>'[1]Форма.8.1'!H36</f>
        <v>0</v>
      </c>
      <c r="I36" s="525">
        <f>'[1]Форма.8.1'!I36</f>
        <v>0</v>
      </c>
      <c r="J36" s="525">
        <f>'[1]Форма.8.1'!J36</f>
        <v>0</v>
      </c>
      <c r="K36" s="525">
        <f>'[1]Форма.8.1'!K36</f>
        <v>0</v>
      </c>
      <c r="L36" s="525">
        <f>'[1]Форма.8.1'!L36</f>
        <v>0</v>
      </c>
      <c r="M36" s="525">
        <f>'[1]Форма.8.1'!M36</f>
        <v>0</v>
      </c>
      <c r="N36" s="525">
        <f>'[1]Форма.8.1'!N36</f>
        <v>0</v>
      </c>
      <c r="O36" s="525">
        <f>'[1]Форма.8.1'!O36</f>
        <v>0</v>
      </c>
      <c r="P36" s="525">
        <f>'[1]Форма.8.1'!P36</f>
        <v>0</v>
      </c>
      <c r="Q36" s="432">
        <f t="shared" si="0"/>
        <v>0</v>
      </c>
      <c r="R36" s="430"/>
      <c r="S36" s="430"/>
      <c r="T36" s="525">
        <f>'[1]Форма.8.1'!T36</f>
        <v>0</v>
      </c>
      <c r="U36" s="525">
        <f>'[1]Форма.8.1'!U36</f>
        <v>0</v>
      </c>
      <c r="V36" s="525">
        <f>'[1]Форма.8.1'!V36</f>
        <v>0</v>
      </c>
      <c r="W36" s="525">
        <f>'[1]Форма.8.1'!W36</f>
        <v>0</v>
      </c>
      <c r="X36" s="525">
        <f>'[1]Форма.8.1'!X36</f>
        <v>0</v>
      </c>
      <c r="Y36" s="525">
        <f>'[1]Форма.8.1'!Y36</f>
        <v>0</v>
      </c>
      <c r="Z36" s="525">
        <f>'[1]Форма.8.1'!Z36</f>
        <v>0</v>
      </c>
      <c r="AA36" s="525">
        <f>'[1]Форма.8.1'!AA36</f>
        <v>0</v>
      </c>
      <c r="AB36" s="432">
        <f t="shared" si="1"/>
        <v>0</v>
      </c>
      <c r="AC36" s="525">
        <f>'[1]Форма.8.1'!AC36</f>
        <v>0</v>
      </c>
      <c r="AD36" s="525">
        <f>'[1]Форма.8.1'!AD36</f>
        <v>0</v>
      </c>
      <c r="AE36" s="432">
        <f t="shared" si="2"/>
        <v>0</v>
      </c>
      <c r="AF36" s="430"/>
      <c r="AG36" s="430"/>
      <c r="AH36" s="526">
        <f>'[1]Форма.8.1'!AH36</f>
        <v>0</v>
      </c>
      <c r="AI36" s="526">
        <f>'[1]Форма.8.1'!AI36</f>
        <v>0</v>
      </c>
      <c r="AJ36" s="526">
        <f>'[1]Форма.8.1'!AJ36</f>
        <v>0</v>
      </c>
      <c r="AK36" s="527">
        <f>'[1]Форма.8.1'!AK36</f>
        <v>0</v>
      </c>
      <c r="AL36" s="526">
        <f>'[1]Форма.8.1'!AL36</f>
        <v>0</v>
      </c>
      <c r="AM36" s="528">
        <f>'[1]Форма.8.1'!AM36</f>
        <v>0</v>
      </c>
      <c r="AN36" s="528">
        <f>'[1]Форма.8.1'!AN36</f>
        <v>0</v>
      </c>
      <c r="AP36" s="429">
        <f t="shared" si="3"/>
        <v>0</v>
      </c>
    </row>
    <row r="37" spans="2:42" ht="15" hidden="1">
      <c r="B37" s="425" t="s">
        <v>522</v>
      </c>
      <c r="C37" s="524" t="str">
        <f>'[1]Форма.8.1'!C37</f>
        <v>март</v>
      </c>
      <c r="D37" s="525">
        <f>'[1]Форма.8.1'!D37</f>
        <v>0</v>
      </c>
      <c r="E37" s="525">
        <f>'[1]Форма.8.1'!E37</f>
        <v>0</v>
      </c>
      <c r="F37" s="525">
        <f>'[1]Форма.8.1'!F37</f>
        <v>0</v>
      </c>
      <c r="G37" s="525">
        <f>'[1]Форма.8.1'!G37</f>
        <v>0</v>
      </c>
      <c r="H37" s="525">
        <f>'[1]Форма.8.1'!H37</f>
        <v>0</v>
      </c>
      <c r="I37" s="525">
        <f>'[1]Форма.8.1'!I37</f>
        <v>0</v>
      </c>
      <c r="J37" s="525">
        <f>'[1]Форма.8.1'!J37</f>
        <v>0</v>
      </c>
      <c r="K37" s="525">
        <f>'[1]Форма.8.1'!K37</f>
        <v>0</v>
      </c>
      <c r="L37" s="525">
        <f>'[1]Форма.8.1'!L37</f>
        <v>0</v>
      </c>
      <c r="M37" s="525">
        <f>'[1]Форма.8.1'!M37</f>
        <v>0</v>
      </c>
      <c r="N37" s="525">
        <f>'[1]Форма.8.1'!N37</f>
        <v>0</v>
      </c>
      <c r="O37" s="525">
        <f>'[1]Форма.8.1'!O37</f>
        <v>0</v>
      </c>
      <c r="P37" s="525">
        <f>'[1]Форма.8.1'!P37</f>
        <v>0</v>
      </c>
      <c r="Q37" s="432">
        <f t="shared" si="0"/>
        <v>0</v>
      </c>
      <c r="R37" s="430"/>
      <c r="S37" s="430"/>
      <c r="T37" s="525">
        <f>'[1]Форма.8.1'!T37</f>
        <v>0</v>
      </c>
      <c r="U37" s="525">
        <f>'[1]Форма.8.1'!U37</f>
        <v>0</v>
      </c>
      <c r="V37" s="525">
        <f>'[1]Форма.8.1'!V37</f>
        <v>0</v>
      </c>
      <c r="W37" s="525">
        <f>'[1]Форма.8.1'!W37</f>
        <v>0</v>
      </c>
      <c r="X37" s="525">
        <f>'[1]Форма.8.1'!X37</f>
        <v>0</v>
      </c>
      <c r="Y37" s="525">
        <f>'[1]Форма.8.1'!Y37</f>
        <v>0</v>
      </c>
      <c r="Z37" s="525">
        <f>'[1]Форма.8.1'!Z37</f>
        <v>0</v>
      </c>
      <c r="AA37" s="525">
        <f>'[1]Форма.8.1'!AA37</f>
        <v>0</v>
      </c>
      <c r="AB37" s="432">
        <f t="shared" si="1"/>
        <v>0</v>
      </c>
      <c r="AC37" s="525">
        <f>'[1]Форма.8.1'!AC37</f>
        <v>0</v>
      </c>
      <c r="AD37" s="525">
        <f>'[1]Форма.8.1'!AD37</f>
        <v>0</v>
      </c>
      <c r="AE37" s="432">
        <f t="shared" si="2"/>
        <v>0</v>
      </c>
      <c r="AF37" s="430"/>
      <c r="AG37" s="430"/>
      <c r="AH37" s="526">
        <f>'[1]Форма.8.1'!AH37</f>
        <v>0</v>
      </c>
      <c r="AI37" s="526">
        <f>'[1]Форма.8.1'!AI37</f>
        <v>0</v>
      </c>
      <c r="AJ37" s="526">
        <f>'[1]Форма.8.1'!AJ37</f>
        <v>0</v>
      </c>
      <c r="AK37" s="527">
        <f>'[1]Форма.8.1'!AK37</f>
        <v>0</v>
      </c>
      <c r="AL37" s="526">
        <f>'[1]Форма.8.1'!AL37</f>
        <v>0</v>
      </c>
      <c r="AM37" s="528">
        <f>'[1]Форма.8.1'!AM37</f>
        <v>0</v>
      </c>
      <c r="AN37" s="528">
        <f>'[1]Форма.8.1'!AN37</f>
        <v>0</v>
      </c>
      <c r="AP37" s="429">
        <f t="shared" si="3"/>
        <v>0</v>
      </c>
    </row>
    <row r="38" spans="2:42" ht="15" hidden="1">
      <c r="B38" s="425" t="s">
        <v>523</v>
      </c>
      <c r="C38" s="524" t="str">
        <f>'[1]Форма.8.1'!C38</f>
        <v>март</v>
      </c>
      <c r="D38" s="525">
        <f>'[1]Форма.8.1'!D38</f>
        <v>0</v>
      </c>
      <c r="E38" s="525">
        <f>'[1]Форма.8.1'!E38</f>
        <v>0</v>
      </c>
      <c r="F38" s="525">
        <f>'[1]Форма.8.1'!F38</f>
        <v>0</v>
      </c>
      <c r="G38" s="525">
        <f>'[1]Форма.8.1'!G38</f>
        <v>0</v>
      </c>
      <c r="H38" s="525">
        <f>'[1]Форма.8.1'!H38</f>
        <v>0</v>
      </c>
      <c r="I38" s="525">
        <f>'[1]Форма.8.1'!I38</f>
        <v>0</v>
      </c>
      <c r="J38" s="525">
        <f>'[1]Форма.8.1'!J38</f>
        <v>0</v>
      </c>
      <c r="K38" s="525">
        <f>'[1]Форма.8.1'!K38</f>
        <v>0</v>
      </c>
      <c r="L38" s="525">
        <f>'[1]Форма.8.1'!L38</f>
        <v>0</v>
      </c>
      <c r="M38" s="525">
        <f>'[1]Форма.8.1'!M38</f>
        <v>0</v>
      </c>
      <c r="N38" s="525">
        <f>'[1]Форма.8.1'!N38</f>
        <v>0</v>
      </c>
      <c r="O38" s="525">
        <f>'[1]Форма.8.1'!O38</f>
        <v>0</v>
      </c>
      <c r="P38" s="525">
        <f>'[1]Форма.8.1'!P38</f>
        <v>0</v>
      </c>
      <c r="Q38" s="432">
        <f t="shared" si="0"/>
        <v>0</v>
      </c>
      <c r="R38" s="430"/>
      <c r="S38" s="430"/>
      <c r="T38" s="525">
        <f>'[1]Форма.8.1'!T38</f>
        <v>0</v>
      </c>
      <c r="U38" s="525">
        <f>'[1]Форма.8.1'!U38</f>
        <v>0</v>
      </c>
      <c r="V38" s="525">
        <f>'[1]Форма.8.1'!V38</f>
        <v>0</v>
      </c>
      <c r="W38" s="525">
        <f>'[1]Форма.8.1'!W38</f>
        <v>0</v>
      </c>
      <c r="X38" s="525">
        <f>'[1]Форма.8.1'!X38</f>
        <v>0</v>
      </c>
      <c r="Y38" s="525">
        <f>'[1]Форма.8.1'!Y38</f>
        <v>0</v>
      </c>
      <c r="Z38" s="525">
        <f>'[1]Форма.8.1'!Z38</f>
        <v>0</v>
      </c>
      <c r="AA38" s="525">
        <f>'[1]Форма.8.1'!AA38</f>
        <v>0</v>
      </c>
      <c r="AB38" s="432">
        <f t="shared" si="1"/>
        <v>0</v>
      </c>
      <c r="AC38" s="525">
        <f>'[1]Форма.8.1'!AC38</f>
        <v>0</v>
      </c>
      <c r="AD38" s="525">
        <f>'[1]Форма.8.1'!AD38</f>
        <v>0</v>
      </c>
      <c r="AE38" s="432">
        <f t="shared" si="2"/>
        <v>0</v>
      </c>
      <c r="AF38" s="430"/>
      <c r="AG38" s="430"/>
      <c r="AH38" s="526">
        <f>'[1]Форма.8.1'!AH38</f>
        <v>0</v>
      </c>
      <c r="AI38" s="526">
        <f>'[1]Форма.8.1'!AI38</f>
        <v>0</v>
      </c>
      <c r="AJ38" s="526">
        <f>'[1]Форма.8.1'!AJ38</f>
        <v>0</v>
      </c>
      <c r="AK38" s="527">
        <f>'[1]Форма.8.1'!AK38</f>
        <v>0</v>
      </c>
      <c r="AL38" s="526">
        <f>'[1]Форма.8.1'!AL38</f>
        <v>0</v>
      </c>
      <c r="AM38" s="528">
        <f>'[1]Форма.8.1'!AM38</f>
        <v>0</v>
      </c>
      <c r="AN38" s="528">
        <f>'[1]Форма.8.1'!AN38</f>
        <v>0</v>
      </c>
      <c r="AP38" s="429">
        <f t="shared" si="3"/>
        <v>0</v>
      </c>
    </row>
    <row r="39" spans="2:42" ht="15" hidden="1">
      <c r="B39" s="425" t="s">
        <v>524</v>
      </c>
      <c r="C39" s="524" t="str">
        <f>'[1]Форма.8.1'!C39</f>
        <v>март</v>
      </c>
      <c r="D39" s="525">
        <f>'[1]Форма.8.1'!D39</f>
        <v>0</v>
      </c>
      <c r="E39" s="525">
        <f>'[1]Форма.8.1'!E39</f>
        <v>0</v>
      </c>
      <c r="F39" s="525">
        <f>'[1]Форма.8.1'!F39</f>
        <v>0</v>
      </c>
      <c r="G39" s="525">
        <f>'[1]Форма.8.1'!G39</f>
        <v>0</v>
      </c>
      <c r="H39" s="525">
        <f>'[1]Форма.8.1'!H39</f>
        <v>0</v>
      </c>
      <c r="I39" s="525">
        <f>'[1]Форма.8.1'!I39</f>
        <v>0</v>
      </c>
      <c r="J39" s="525">
        <f>'[1]Форма.8.1'!J39</f>
        <v>0</v>
      </c>
      <c r="K39" s="525">
        <f>'[1]Форма.8.1'!K39</f>
        <v>0</v>
      </c>
      <c r="L39" s="525">
        <f>'[1]Форма.8.1'!L39</f>
        <v>0</v>
      </c>
      <c r="M39" s="525">
        <f>'[1]Форма.8.1'!M39</f>
        <v>0</v>
      </c>
      <c r="N39" s="525">
        <f>'[1]Форма.8.1'!N39</f>
        <v>0</v>
      </c>
      <c r="O39" s="525">
        <f>'[1]Форма.8.1'!O39</f>
        <v>0</v>
      </c>
      <c r="P39" s="525">
        <f>'[1]Форма.8.1'!P39</f>
        <v>0</v>
      </c>
      <c r="Q39" s="432">
        <f t="shared" si="0"/>
        <v>0</v>
      </c>
      <c r="R39" s="430"/>
      <c r="S39" s="430"/>
      <c r="T39" s="525">
        <f>'[1]Форма.8.1'!T39</f>
        <v>0</v>
      </c>
      <c r="U39" s="525">
        <f>'[1]Форма.8.1'!U39</f>
        <v>0</v>
      </c>
      <c r="V39" s="525">
        <f>'[1]Форма.8.1'!V39</f>
        <v>0</v>
      </c>
      <c r="W39" s="525">
        <f>'[1]Форма.8.1'!W39</f>
        <v>0</v>
      </c>
      <c r="X39" s="525">
        <f>'[1]Форма.8.1'!X39</f>
        <v>0</v>
      </c>
      <c r="Y39" s="525">
        <f>'[1]Форма.8.1'!Y39</f>
        <v>0</v>
      </c>
      <c r="Z39" s="525">
        <f>'[1]Форма.8.1'!Z39</f>
        <v>0</v>
      </c>
      <c r="AA39" s="525">
        <f>'[1]Форма.8.1'!AA39</f>
        <v>0</v>
      </c>
      <c r="AB39" s="432">
        <f t="shared" si="1"/>
        <v>0</v>
      </c>
      <c r="AC39" s="525">
        <f>'[1]Форма.8.1'!AC39</f>
        <v>0</v>
      </c>
      <c r="AD39" s="525">
        <f>'[1]Форма.8.1'!AD39</f>
        <v>0</v>
      </c>
      <c r="AE39" s="432">
        <f t="shared" si="2"/>
        <v>0</v>
      </c>
      <c r="AF39" s="430"/>
      <c r="AG39" s="430"/>
      <c r="AH39" s="526">
        <f>'[1]Форма.8.1'!AH39</f>
        <v>0</v>
      </c>
      <c r="AI39" s="526">
        <f>'[1]Форма.8.1'!AI39</f>
        <v>0</v>
      </c>
      <c r="AJ39" s="526">
        <f>'[1]Форма.8.1'!AJ39</f>
        <v>0</v>
      </c>
      <c r="AK39" s="527">
        <f>'[1]Форма.8.1'!AK39</f>
        <v>0</v>
      </c>
      <c r="AL39" s="526">
        <f>'[1]Форма.8.1'!AL39</f>
        <v>0</v>
      </c>
      <c r="AM39" s="528">
        <f>'[1]Форма.8.1'!AM39</f>
        <v>0</v>
      </c>
      <c r="AN39" s="528">
        <f>'[1]Форма.8.1'!AN39</f>
        <v>0</v>
      </c>
      <c r="AP39" s="429">
        <f t="shared" si="3"/>
        <v>0</v>
      </c>
    </row>
    <row r="40" spans="2:42" ht="15" hidden="1">
      <c r="B40" s="425" t="s">
        <v>525</v>
      </c>
      <c r="C40" s="524" t="str">
        <f>'[1]Форма.8.1'!C40</f>
        <v>март</v>
      </c>
      <c r="D40" s="525">
        <f>'[1]Форма.8.1'!D40</f>
        <v>0</v>
      </c>
      <c r="E40" s="525">
        <f>'[1]Форма.8.1'!E40</f>
        <v>0</v>
      </c>
      <c r="F40" s="525">
        <f>'[1]Форма.8.1'!F40</f>
        <v>0</v>
      </c>
      <c r="G40" s="525">
        <f>'[1]Форма.8.1'!G40</f>
        <v>0</v>
      </c>
      <c r="H40" s="525">
        <f>'[1]Форма.8.1'!H40</f>
        <v>0</v>
      </c>
      <c r="I40" s="525">
        <f>'[1]Форма.8.1'!I40</f>
        <v>0</v>
      </c>
      <c r="J40" s="525">
        <f>'[1]Форма.8.1'!J40</f>
        <v>0</v>
      </c>
      <c r="K40" s="525">
        <f>'[1]Форма.8.1'!K40</f>
        <v>0</v>
      </c>
      <c r="L40" s="525">
        <f>'[1]Форма.8.1'!L40</f>
        <v>0</v>
      </c>
      <c r="M40" s="525">
        <f>'[1]Форма.8.1'!M40</f>
        <v>0</v>
      </c>
      <c r="N40" s="525">
        <f>'[1]Форма.8.1'!N40</f>
        <v>0</v>
      </c>
      <c r="O40" s="525">
        <f>'[1]Форма.8.1'!O40</f>
        <v>0</v>
      </c>
      <c r="P40" s="525">
        <f>'[1]Форма.8.1'!P40</f>
        <v>0</v>
      </c>
      <c r="Q40" s="432">
        <f t="shared" si="0"/>
        <v>0</v>
      </c>
      <c r="R40" s="430"/>
      <c r="S40" s="430"/>
      <c r="T40" s="525">
        <f>'[1]Форма.8.1'!T40</f>
        <v>0</v>
      </c>
      <c r="U40" s="525">
        <f>'[1]Форма.8.1'!U40</f>
        <v>0</v>
      </c>
      <c r="V40" s="525">
        <f>'[1]Форма.8.1'!V40</f>
        <v>0</v>
      </c>
      <c r="W40" s="525">
        <f>'[1]Форма.8.1'!W40</f>
        <v>0</v>
      </c>
      <c r="X40" s="525">
        <f>'[1]Форма.8.1'!X40</f>
        <v>0</v>
      </c>
      <c r="Y40" s="525">
        <f>'[1]Форма.8.1'!Y40</f>
        <v>0</v>
      </c>
      <c r="Z40" s="525">
        <f>'[1]Форма.8.1'!Z40</f>
        <v>0</v>
      </c>
      <c r="AA40" s="525">
        <f>'[1]Форма.8.1'!AA40</f>
        <v>0</v>
      </c>
      <c r="AB40" s="432">
        <f t="shared" si="1"/>
        <v>0</v>
      </c>
      <c r="AC40" s="525">
        <f>'[1]Форма.8.1'!AC40</f>
        <v>0</v>
      </c>
      <c r="AD40" s="525">
        <f>'[1]Форма.8.1'!AD40</f>
        <v>0</v>
      </c>
      <c r="AE40" s="432">
        <f t="shared" si="2"/>
        <v>0</v>
      </c>
      <c r="AF40" s="430"/>
      <c r="AG40" s="430"/>
      <c r="AH40" s="526">
        <f>'[1]Форма.8.1'!AH40</f>
        <v>0</v>
      </c>
      <c r="AI40" s="526">
        <f>'[1]Форма.8.1'!AI40</f>
        <v>0</v>
      </c>
      <c r="AJ40" s="526">
        <f>'[1]Форма.8.1'!AJ40</f>
        <v>0</v>
      </c>
      <c r="AK40" s="527">
        <f>'[1]Форма.8.1'!AK40</f>
        <v>0</v>
      </c>
      <c r="AL40" s="526">
        <f>'[1]Форма.8.1'!AL40</f>
        <v>0</v>
      </c>
      <c r="AM40" s="528">
        <f>'[1]Форма.8.1'!AM40</f>
        <v>0</v>
      </c>
      <c r="AN40" s="528">
        <f>'[1]Форма.8.1'!AN40</f>
        <v>0</v>
      </c>
      <c r="AP40" s="429">
        <f t="shared" si="3"/>
        <v>0</v>
      </c>
    </row>
    <row r="41" spans="2:42" ht="15" hidden="1">
      <c r="B41" s="425" t="s">
        <v>526</v>
      </c>
      <c r="C41" s="524" t="str">
        <f>'[1]Форма.8.1'!C41</f>
        <v>март</v>
      </c>
      <c r="D41" s="525">
        <f>'[1]Форма.8.1'!D41</f>
        <v>0</v>
      </c>
      <c r="E41" s="525">
        <f>'[1]Форма.8.1'!E41</f>
        <v>0</v>
      </c>
      <c r="F41" s="525">
        <f>'[1]Форма.8.1'!F41</f>
        <v>0</v>
      </c>
      <c r="G41" s="525">
        <f>'[1]Форма.8.1'!G41</f>
        <v>0</v>
      </c>
      <c r="H41" s="525">
        <f>'[1]Форма.8.1'!H41</f>
        <v>0</v>
      </c>
      <c r="I41" s="525">
        <f>'[1]Форма.8.1'!I41</f>
        <v>0</v>
      </c>
      <c r="J41" s="525">
        <f>'[1]Форма.8.1'!J41</f>
        <v>0</v>
      </c>
      <c r="K41" s="525">
        <f>'[1]Форма.8.1'!K41</f>
        <v>0</v>
      </c>
      <c r="L41" s="525">
        <f>'[1]Форма.8.1'!L41</f>
        <v>0</v>
      </c>
      <c r="M41" s="525">
        <f>'[1]Форма.8.1'!M41</f>
        <v>0</v>
      </c>
      <c r="N41" s="525">
        <f>'[1]Форма.8.1'!N41</f>
        <v>0</v>
      </c>
      <c r="O41" s="525">
        <f>'[1]Форма.8.1'!O41</f>
        <v>0</v>
      </c>
      <c r="P41" s="525">
        <f>'[1]Форма.8.1'!P41</f>
        <v>0</v>
      </c>
      <c r="Q41" s="432">
        <f t="shared" si="0"/>
        <v>0</v>
      </c>
      <c r="R41" s="430"/>
      <c r="S41" s="430"/>
      <c r="T41" s="525">
        <f>'[1]Форма.8.1'!T41</f>
        <v>0</v>
      </c>
      <c r="U41" s="525">
        <f>'[1]Форма.8.1'!U41</f>
        <v>0</v>
      </c>
      <c r="V41" s="525">
        <f>'[1]Форма.8.1'!V41</f>
        <v>0</v>
      </c>
      <c r="W41" s="525">
        <f>'[1]Форма.8.1'!W41</f>
        <v>0</v>
      </c>
      <c r="X41" s="525">
        <f>'[1]Форма.8.1'!X41</f>
        <v>0</v>
      </c>
      <c r="Y41" s="525">
        <f>'[1]Форма.8.1'!Y41</f>
        <v>0</v>
      </c>
      <c r="Z41" s="525">
        <f>'[1]Форма.8.1'!Z41</f>
        <v>0</v>
      </c>
      <c r="AA41" s="525">
        <f>'[1]Форма.8.1'!AA41</f>
        <v>0</v>
      </c>
      <c r="AB41" s="432">
        <f t="shared" si="1"/>
        <v>0</v>
      </c>
      <c r="AC41" s="525">
        <f>'[1]Форма.8.1'!AC41</f>
        <v>0</v>
      </c>
      <c r="AD41" s="525">
        <f>'[1]Форма.8.1'!AD41</f>
        <v>0</v>
      </c>
      <c r="AE41" s="432">
        <f t="shared" si="2"/>
        <v>0</v>
      </c>
      <c r="AF41" s="430"/>
      <c r="AG41" s="430"/>
      <c r="AH41" s="526">
        <f>'[1]Форма.8.1'!AH41</f>
        <v>0</v>
      </c>
      <c r="AI41" s="526">
        <f>'[1]Форма.8.1'!AI41</f>
        <v>0</v>
      </c>
      <c r="AJ41" s="526">
        <f>'[1]Форма.8.1'!AJ41</f>
        <v>0</v>
      </c>
      <c r="AK41" s="527">
        <f>'[1]Форма.8.1'!AK41</f>
        <v>0</v>
      </c>
      <c r="AL41" s="526">
        <f>'[1]Форма.8.1'!AL41</f>
        <v>0</v>
      </c>
      <c r="AM41" s="528">
        <f>'[1]Форма.8.1'!AM41</f>
        <v>0</v>
      </c>
      <c r="AN41" s="528">
        <f>'[1]Форма.8.1'!AN41</f>
        <v>0</v>
      </c>
      <c r="AP41" s="429">
        <f t="shared" si="3"/>
        <v>0</v>
      </c>
    </row>
    <row r="42" spans="1:42" s="434" customFormat="1" ht="15" hidden="1">
      <c r="A42" s="430"/>
      <c r="B42" s="431" t="s">
        <v>179</v>
      </c>
      <c r="C42" s="524" t="str">
        <f>'[1]Форма.8.1'!C42</f>
        <v>апрель</v>
      </c>
      <c r="D42" s="525">
        <f>'[1]Форма.8.1'!D42</f>
        <v>0</v>
      </c>
      <c r="E42" s="525">
        <f>'[1]Форма.8.1'!E42</f>
        <v>0</v>
      </c>
      <c r="F42" s="525">
        <f>'[1]Форма.8.1'!F42</f>
        <v>0</v>
      </c>
      <c r="G42" s="525">
        <f>'[1]Форма.8.1'!G42</f>
        <v>0</v>
      </c>
      <c r="H42" s="525">
        <f>'[1]Форма.8.1'!H42</f>
        <v>0</v>
      </c>
      <c r="I42" s="525">
        <f>'[1]Форма.8.1'!I42</f>
        <v>0</v>
      </c>
      <c r="J42" s="525">
        <f>'[1]Форма.8.1'!J42</f>
        <v>0</v>
      </c>
      <c r="K42" s="525">
        <f>'[1]Форма.8.1'!K42</f>
        <v>0</v>
      </c>
      <c r="L42" s="525">
        <f>'[1]Форма.8.1'!L42</f>
        <v>0</v>
      </c>
      <c r="M42" s="525">
        <f>'[1]Форма.8.1'!M42</f>
        <v>0</v>
      </c>
      <c r="N42" s="525">
        <f>'[1]Форма.8.1'!N42</f>
        <v>0</v>
      </c>
      <c r="O42" s="525">
        <f>'[1]Форма.8.1'!O42</f>
        <v>0</v>
      </c>
      <c r="P42" s="525">
        <f>'[1]Форма.8.1'!P42</f>
        <v>0</v>
      </c>
      <c r="Q42" s="432">
        <f t="shared" si="0"/>
        <v>0</v>
      </c>
      <c r="R42" s="430"/>
      <c r="S42" s="430"/>
      <c r="T42" s="525">
        <f>'[1]Форма.8.1'!T42</f>
        <v>0</v>
      </c>
      <c r="U42" s="525">
        <f>'[1]Форма.8.1'!U42</f>
        <v>0</v>
      </c>
      <c r="V42" s="525">
        <f>'[1]Форма.8.1'!V42</f>
        <v>0</v>
      </c>
      <c r="W42" s="525">
        <f>'[1]Форма.8.1'!W42</f>
        <v>0</v>
      </c>
      <c r="X42" s="525">
        <f>'[1]Форма.8.1'!X42</f>
        <v>0</v>
      </c>
      <c r="Y42" s="525">
        <f>'[1]Форма.8.1'!Y42</f>
        <v>0</v>
      </c>
      <c r="Z42" s="525">
        <f>'[1]Форма.8.1'!Z42</f>
        <v>0</v>
      </c>
      <c r="AA42" s="525">
        <f>'[1]Форма.8.1'!AA42</f>
        <v>0</v>
      </c>
      <c r="AB42" s="432">
        <f t="shared" si="1"/>
        <v>0</v>
      </c>
      <c r="AC42" s="525">
        <f>'[1]Форма.8.1'!AC42</f>
        <v>0</v>
      </c>
      <c r="AD42" s="525">
        <f>'[1]Форма.8.1'!AD42</f>
        <v>0</v>
      </c>
      <c r="AE42" s="432">
        <f t="shared" si="2"/>
        <v>0</v>
      </c>
      <c r="AF42" s="430"/>
      <c r="AG42" s="430"/>
      <c r="AH42" s="526">
        <f>'[1]Форма.8.1'!AH42</f>
        <v>0</v>
      </c>
      <c r="AI42" s="526">
        <f>'[1]Форма.8.1'!AI42</f>
        <v>0</v>
      </c>
      <c r="AJ42" s="526">
        <f>'[1]Форма.8.1'!AJ42</f>
        <v>0</v>
      </c>
      <c r="AK42" s="527">
        <f>'[1]Форма.8.1'!AK42</f>
        <v>0</v>
      </c>
      <c r="AL42" s="526">
        <f>'[1]Форма.8.1'!AL42</f>
        <v>0</v>
      </c>
      <c r="AM42" s="528">
        <f>'[1]Форма.8.1'!AM42</f>
        <v>0</v>
      </c>
      <c r="AN42" s="528">
        <f>'[1]Форма.8.1'!AN42</f>
        <v>0</v>
      </c>
      <c r="AO42" s="430"/>
      <c r="AP42" s="433">
        <f t="shared" si="3"/>
        <v>0</v>
      </c>
    </row>
    <row r="43" spans="2:42" ht="15" hidden="1">
      <c r="B43" s="425" t="s">
        <v>527</v>
      </c>
      <c r="C43" s="524" t="str">
        <f>'[1]Форма.8.1'!C43</f>
        <v>апрель</v>
      </c>
      <c r="D43" s="525">
        <f>'[1]Форма.8.1'!D43</f>
        <v>0</v>
      </c>
      <c r="E43" s="525">
        <f>'[1]Форма.8.1'!E43</f>
        <v>0</v>
      </c>
      <c r="F43" s="525">
        <f>'[1]Форма.8.1'!F43</f>
        <v>0</v>
      </c>
      <c r="G43" s="525">
        <f>'[1]Форма.8.1'!G43</f>
        <v>0</v>
      </c>
      <c r="H43" s="525">
        <f>'[1]Форма.8.1'!H43</f>
        <v>0</v>
      </c>
      <c r="I43" s="525">
        <f>'[1]Форма.8.1'!I43</f>
        <v>0</v>
      </c>
      <c r="J43" s="525">
        <f>'[1]Форма.8.1'!J43</f>
        <v>0</v>
      </c>
      <c r="K43" s="525">
        <f>'[1]Форма.8.1'!K43</f>
        <v>0</v>
      </c>
      <c r="L43" s="525">
        <f>'[1]Форма.8.1'!L43</f>
        <v>0</v>
      </c>
      <c r="M43" s="525">
        <f>'[1]Форма.8.1'!M43</f>
        <v>0</v>
      </c>
      <c r="N43" s="525">
        <f>'[1]Форма.8.1'!N43</f>
        <v>0</v>
      </c>
      <c r="O43" s="525">
        <f>'[1]Форма.8.1'!O43</f>
        <v>0</v>
      </c>
      <c r="P43" s="525">
        <f>'[1]Форма.8.1'!P43</f>
        <v>0</v>
      </c>
      <c r="Q43" s="432">
        <f t="shared" si="0"/>
        <v>0</v>
      </c>
      <c r="R43" s="430"/>
      <c r="S43" s="430"/>
      <c r="T43" s="525">
        <f>'[1]Форма.8.1'!T43</f>
        <v>0</v>
      </c>
      <c r="U43" s="525">
        <f>'[1]Форма.8.1'!U43</f>
        <v>0</v>
      </c>
      <c r="V43" s="525">
        <f>'[1]Форма.8.1'!V43</f>
        <v>0</v>
      </c>
      <c r="W43" s="525">
        <f>'[1]Форма.8.1'!W43</f>
        <v>0</v>
      </c>
      <c r="X43" s="525">
        <f>'[1]Форма.8.1'!X43</f>
        <v>0</v>
      </c>
      <c r="Y43" s="525">
        <f>'[1]Форма.8.1'!Y43</f>
        <v>0</v>
      </c>
      <c r="Z43" s="525">
        <f>'[1]Форма.8.1'!Z43</f>
        <v>0</v>
      </c>
      <c r="AA43" s="525">
        <f>'[1]Форма.8.1'!AA43</f>
        <v>0</v>
      </c>
      <c r="AB43" s="432">
        <f t="shared" si="1"/>
        <v>0</v>
      </c>
      <c r="AC43" s="525">
        <f>'[1]Форма.8.1'!AC43</f>
        <v>0</v>
      </c>
      <c r="AD43" s="525">
        <f>'[1]Форма.8.1'!AD43</f>
        <v>0</v>
      </c>
      <c r="AE43" s="432">
        <f t="shared" si="2"/>
        <v>0</v>
      </c>
      <c r="AF43" s="430"/>
      <c r="AG43" s="430"/>
      <c r="AH43" s="526">
        <f>'[1]Форма.8.1'!AH43</f>
        <v>0</v>
      </c>
      <c r="AI43" s="526">
        <f>'[1]Форма.8.1'!AI43</f>
        <v>0</v>
      </c>
      <c r="AJ43" s="526">
        <f>'[1]Форма.8.1'!AJ43</f>
        <v>0</v>
      </c>
      <c r="AK43" s="527">
        <f>'[1]Форма.8.1'!AK43</f>
        <v>0</v>
      </c>
      <c r="AL43" s="526">
        <f>'[1]Форма.8.1'!AL43</f>
        <v>0</v>
      </c>
      <c r="AM43" s="528">
        <f>'[1]Форма.8.1'!AM43</f>
        <v>0</v>
      </c>
      <c r="AN43" s="528">
        <f>'[1]Форма.8.1'!AN43</f>
        <v>0</v>
      </c>
      <c r="AP43" s="429">
        <f t="shared" si="3"/>
        <v>0</v>
      </c>
    </row>
    <row r="44" spans="2:42" ht="15" hidden="1">
      <c r="B44" s="425" t="s">
        <v>528</v>
      </c>
      <c r="C44" s="524" t="str">
        <f>'[1]Форма.8.1'!C44</f>
        <v>апрель</v>
      </c>
      <c r="D44" s="525">
        <f>'[1]Форма.8.1'!D44</f>
        <v>0</v>
      </c>
      <c r="E44" s="525">
        <f>'[1]Форма.8.1'!E44</f>
        <v>0</v>
      </c>
      <c r="F44" s="525">
        <f>'[1]Форма.8.1'!F44</f>
        <v>0</v>
      </c>
      <c r="G44" s="525">
        <f>'[1]Форма.8.1'!G44</f>
        <v>0</v>
      </c>
      <c r="H44" s="525">
        <f>'[1]Форма.8.1'!H44</f>
        <v>0</v>
      </c>
      <c r="I44" s="525">
        <f>'[1]Форма.8.1'!I44</f>
        <v>0</v>
      </c>
      <c r="J44" s="525">
        <f>'[1]Форма.8.1'!J44</f>
        <v>0</v>
      </c>
      <c r="K44" s="525">
        <f>'[1]Форма.8.1'!K44</f>
        <v>0</v>
      </c>
      <c r="L44" s="525">
        <f>'[1]Форма.8.1'!L44</f>
        <v>0</v>
      </c>
      <c r="M44" s="525">
        <f>'[1]Форма.8.1'!M44</f>
        <v>0</v>
      </c>
      <c r="N44" s="525">
        <f>'[1]Форма.8.1'!N44</f>
        <v>0</v>
      </c>
      <c r="O44" s="525">
        <f>'[1]Форма.8.1'!O44</f>
        <v>0</v>
      </c>
      <c r="P44" s="525">
        <f>'[1]Форма.8.1'!P44</f>
        <v>0</v>
      </c>
      <c r="Q44" s="432">
        <f t="shared" si="0"/>
        <v>0</v>
      </c>
      <c r="R44" s="430"/>
      <c r="S44" s="430"/>
      <c r="T44" s="525">
        <f>'[1]Форма.8.1'!T44</f>
        <v>0</v>
      </c>
      <c r="U44" s="525">
        <f>'[1]Форма.8.1'!U44</f>
        <v>0</v>
      </c>
      <c r="V44" s="525">
        <f>'[1]Форма.8.1'!V44</f>
        <v>0</v>
      </c>
      <c r="W44" s="525">
        <f>'[1]Форма.8.1'!W44</f>
        <v>0</v>
      </c>
      <c r="X44" s="525">
        <f>'[1]Форма.8.1'!X44</f>
        <v>0</v>
      </c>
      <c r="Y44" s="525">
        <f>'[1]Форма.8.1'!Y44</f>
        <v>0</v>
      </c>
      <c r="Z44" s="525">
        <f>'[1]Форма.8.1'!Z44</f>
        <v>0</v>
      </c>
      <c r="AA44" s="525">
        <f>'[1]Форма.8.1'!AA44</f>
        <v>0</v>
      </c>
      <c r="AB44" s="432">
        <f t="shared" si="1"/>
        <v>0</v>
      </c>
      <c r="AC44" s="525">
        <f>'[1]Форма.8.1'!AC44</f>
        <v>0</v>
      </c>
      <c r="AD44" s="525">
        <f>'[1]Форма.8.1'!AD44</f>
        <v>0</v>
      </c>
      <c r="AE44" s="432">
        <f t="shared" si="2"/>
        <v>0</v>
      </c>
      <c r="AF44" s="430"/>
      <c r="AG44" s="430"/>
      <c r="AH44" s="526">
        <f>'[1]Форма.8.1'!AH44</f>
        <v>0</v>
      </c>
      <c r="AI44" s="526">
        <f>'[1]Форма.8.1'!AI44</f>
        <v>0</v>
      </c>
      <c r="AJ44" s="526">
        <f>'[1]Форма.8.1'!AJ44</f>
        <v>0</v>
      </c>
      <c r="AK44" s="527">
        <f>'[1]Форма.8.1'!AK44</f>
        <v>0</v>
      </c>
      <c r="AL44" s="526">
        <f>'[1]Форма.8.1'!AL44</f>
        <v>0</v>
      </c>
      <c r="AM44" s="528">
        <f>'[1]Форма.8.1'!AM44</f>
        <v>0</v>
      </c>
      <c r="AN44" s="528">
        <f>'[1]Форма.8.1'!AN44</f>
        <v>0</v>
      </c>
      <c r="AP44" s="429">
        <f t="shared" si="3"/>
        <v>0</v>
      </c>
    </row>
    <row r="45" spans="2:42" ht="15" hidden="1">
      <c r="B45" s="425" t="s">
        <v>529</v>
      </c>
      <c r="C45" s="524" t="str">
        <f>'[1]Форма.8.1'!C45</f>
        <v>апрель</v>
      </c>
      <c r="D45" s="525">
        <f>'[1]Форма.8.1'!D45</f>
        <v>0</v>
      </c>
      <c r="E45" s="525">
        <f>'[1]Форма.8.1'!E45</f>
        <v>0</v>
      </c>
      <c r="F45" s="525">
        <f>'[1]Форма.8.1'!F45</f>
        <v>0</v>
      </c>
      <c r="G45" s="525">
        <f>'[1]Форма.8.1'!G45</f>
        <v>0</v>
      </c>
      <c r="H45" s="525">
        <f>'[1]Форма.8.1'!H45</f>
        <v>0</v>
      </c>
      <c r="I45" s="525">
        <f>'[1]Форма.8.1'!I45</f>
        <v>0</v>
      </c>
      <c r="J45" s="525">
        <f>'[1]Форма.8.1'!J45</f>
        <v>0</v>
      </c>
      <c r="K45" s="525">
        <f>'[1]Форма.8.1'!K45</f>
        <v>0</v>
      </c>
      <c r="L45" s="525">
        <f>'[1]Форма.8.1'!L45</f>
        <v>0</v>
      </c>
      <c r="M45" s="525">
        <f>'[1]Форма.8.1'!M45</f>
        <v>0</v>
      </c>
      <c r="N45" s="525">
        <f>'[1]Форма.8.1'!N45</f>
        <v>0</v>
      </c>
      <c r="O45" s="525">
        <f>'[1]Форма.8.1'!O45</f>
        <v>0</v>
      </c>
      <c r="P45" s="525">
        <f>'[1]Форма.8.1'!P45</f>
        <v>0</v>
      </c>
      <c r="Q45" s="432">
        <f t="shared" si="0"/>
        <v>0</v>
      </c>
      <c r="R45" s="430"/>
      <c r="S45" s="430"/>
      <c r="T45" s="525">
        <f>'[1]Форма.8.1'!T45</f>
        <v>0</v>
      </c>
      <c r="U45" s="525">
        <f>'[1]Форма.8.1'!U45</f>
        <v>0</v>
      </c>
      <c r="V45" s="525">
        <f>'[1]Форма.8.1'!V45</f>
        <v>0</v>
      </c>
      <c r="W45" s="525">
        <f>'[1]Форма.8.1'!W45</f>
        <v>0</v>
      </c>
      <c r="X45" s="525">
        <f>'[1]Форма.8.1'!X45</f>
        <v>0</v>
      </c>
      <c r="Y45" s="525">
        <f>'[1]Форма.8.1'!Y45</f>
        <v>0</v>
      </c>
      <c r="Z45" s="525">
        <f>'[1]Форма.8.1'!Z45</f>
        <v>0</v>
      </c>
      <c r="AA45" s="525">
        <f>'[1]Форма.8.1'!AA45</f>
        <v>0</v>
      </c>
      <c r="AB45" s="432">
        <f t="shared" si="1"/>
        <v>0</v>
      </c>
      <c r="AC45" s="525">
        <f>'[1]Форма.8.1'!AC45</f>
        <v>0</v>
      </c>
      <c r="AD45" s="525">
        <f>'[1]Форма.8.1'!AD45</f>
        <v>0</v>
      </c>
      <c r="AE45" s="432">
        <f t="shared" si="2"/>
        <v>0</v>
      </c>
      <c r="AF45" s="430"/>
      <c r="AG45" s="430"/>
      <c r="AH45" s="526">
        <f>'[1]Форма.8.1'!AH45</f>
        <v>0</v>
      </c>
      <c r="AI45" s="526">
        <f>'[1]Форма.8.1'!AI45</f>
        <v>0</v>
      </c>
      <c r="AJ45" s="526">
        <f>'[1]Форма.8.1'!AJ45</f>
        <v>0</v>
      </c>
      <c r="AK45" s="527">
        <f>'[1]Форма.8.1'!AK45</f>
        <v>0</v>
      </c>
      <c r="AL45" s="526">
        <f>'[1]Форма.8.1'!AL45</f>
        <v>0</v>
      </c>
      <c r="AM45" s="528">
        <f>'[1]Форма.8.1'!AM45</f>
        <v>0</v>
      </c>
      <c r="AN45" s="528">
        <f>'[1]Форма.8.1'!AN45</f>
        <v>0</v>
      </c>
      <c r="AP45" s="429">
        <f t="shared" si="3"/>
        <v>0</v>
      </c>
    </row>
    <row r="46" spans="2:42" ht="15" hidden="1">
      <c r="B46" s="425" t="s">
        <v>530</v>
      </c>
      <c r="C46" s="524" t="str">
        <f>'[1]Форма.8.1'!C46</f>
        <v>апрель</v>
      </c>
      <c r="D46" s="525">
        <f>'[1]Форма.8.1'!D46</f>
        <v>0</v>
      </c>
      <c r="E46" s="525">
        <f>'[1]Форма.8.1'!E46</f>
        <v>0</v>
      </c>
      <c r="F46" s="525">
        <f>'[1]Форма.8.1'!F46</f>
        <v>0</v>
      </c>
      <c r="G46" s="525">
        <f>'[1]Форма.8.1'!G46</f>
        <v>0</v>
      </c>
      <c r="H46" s="525">
        <f>'[1]Форма.8.1'!H46</f>
        <v>0</v>
      </c>
      <c r="I46" s="525">
        <f>'[1]Форма.8.1'!I46</f>
        <v>0</v>
      </c>
      <c r="J46" s="525">
        <f>'[1]Форма.8.1'!J46</f>
        <v>0</v>
      </c>
      <c r="K46" s="525">
        <f>'[1]Форма.8.1'!K46</f>
        <v>0</v>
      </c>
      <c r="L46" s="525">
        <f>'[1]Форма.8.1'!L46</f>
        <v>0</v>
      </c>
      <c r="M46" s="525">
        <f>'[1]Форма.8.1'!M46</f>
        <v>0</v>
      </c>
      <c r="N46" s="525">
        <f>'[1]Форма.8.1'!N46</f>
        <v>0</v>
      </c>
      <c r="O46" s="525">
        <f>'[1]Форма.8.1'!O46</f>
        <v>0</v>
      </c>
      <c r="P46" s="525">
        <f>'[1]Форма.8.1'!P46</f>
        <v>0</v>
      </c>
      <c r="Q46" s="432">
        <f t="shared" si="0"/>
        <v>0</v>
      </c>
      <c r="R46" s="430"/>
      <c r="S46" s="430"/>
      <c r="T46" s="525">
        <f>'[1]Форма.8.1'!T46</f>
        <v>0</v>
      </c>
      <c r="U46" s="525">
        <f>'[1]Форма.8.1'!U46</f>
        <v>0</v>
      </c>
      <c r="V46" s="525">
        <f>'[1]Форма.8.1'!V46</f>
        <v>0</v>
      </c>
      <c r="W46" s="525">
        <f>'[1]Форма.8.1'!W46</f>
        <v>0</v>
      </c>
      <c r="X46" s="525">
        <f>'[1]Форма.8.1'!X46</f>
        <v>0</v>
      </c>
      <c r="Y46" s="525">
        <f>'[1]Форма.8.1'!Y46</f>
        <v>0</v>
      </c>
      <c r="Z46" s="525">
        <f>'[1]Форма.8.1'!Z46</f>
        <v>0</v>
      </c>
      <c r="AA46" s="525">
        <f>'[1]Форма.8.1'!AA46</f>
        <v>0</v>
      </c>
      <c r="AB46" s="432">
        <f t="shared" si="1"/>
        <v>0</v>
      </c>
      <c r="AC46" s="525">
        <f>'[1]Форма.8.1'!AC46</f>
        <v>0</v>
      </c>
      <c r="AD46" s="525">
        <f>'[1]Форма.8.1'!AD46</f>
        <v>0</v>
      </c>
      <c r="AE46" s="432">
        <f t="shared" si="2"/>
        <v>0</v>
      </c>
      <c r="AF46" s="430"/>
      <c r="AG46" s="430"/>
      <c r="AH46" s="526">
        <f>'[1]Форма.8.1'!AH46</f>
        <v>0</v>
      </c>
      <c r="AI46" s="526">
        <f>'[1]Форма.8.1'!AI46</f>
        <v>0</v>
      </c>
      <c r="AJ46" s="526">
        <f>'[1]Форма.8.1'!AJ46</f>
        <v>0</v>
      </c>
      <c r="AK46" s="527">
        <f>'[1]Форма.8.1'!AK46</f>
        <v>0</v>
      </c>
      <c r="AL46" s="526">
        <f>'[1]Форма.8.1'!AL46</f>
        <v>0</v>
      </c>
      <c r="AM46" s="528">
        <f>'[1]Форма.8.1'!AM46</f>
        <v>0</v>
      </c>
      <c r="AN46" s="528">
        <f>'[1]Форма.8.1'!AN46</f>
        <v>0</v>
      </c>
      <c r="AP46" s="429">
        <f t="shared" si="3"/>
        <v>0</v>
      </c>
    </row>
    <row r="47" spans="2:42" ht="15" hidden="1">
      <c r="B47" s="425" t="s">
        <v>531</v>
      </c>
      <c r="C47" s="524" t="str">
        <f>'[1]Форма.8.1'!C47</f>
        <v>апрель</v>
      </c>
      <c r="D47" s="525">
        <f>'[1]Форма.8.1'!D47</f>
        <v>0</v>
      </c>
      <c r="E47" s="525">
        <f>'[1]Форма.8.1'!E47</f>
        <v>0</v>
      </c>
      <c r="F47" s="525">
        <f>'[1]Форма.8.1'!F47</f>
        <v>0</v>
      </c>
      <c r="G47" s="525">
        <f>'[1]Форма.8.1'!G47</f>
        <v>0</v>
      </c>
      <c r="H47" s="525">
        <f>'[1]Форма.8.1'!H47</f>
        <v>0</v>
      </c>
      <c r="I47" s="525">
        <f>'[1]Форма.8.1'!I47</f>
        <v>0</v>
      </c>
      <c r="J47" s="525">
        <f>'[1]Форма.8.1'!J47</f>
        <v>0</v>
      </c>
      <c r="K47" s="525">
        <f>'[1]Форма.8.1'!K47</f>
        <v>0</v>
      </c>
      <c r="L47" s="525">
        <f>'[1]Форма.8.1'!L47</f>
        <v>0</v>
      </c>
      <c r="M47" s="525">
        <f>'[1]Форма.8.1'!M47</f>
        <v>0</v>
      </c>
      <c r="N47" s="525">
        <f>'[1]Форма.8.1'!N47</f>
        <v>0</v>
      </c>
      <c r="O47" s="525">
        <f>'[1]Форма.8.1'!O47</f>
        <v>0</v>
      </c>
      <c r="P47" s="525">
        <f>'[1]Форма.8.1'!P47</f>
        <v>0</v>
      </c>
      <c r="Q47" s="432">
        <f t="shared" si="0"/>
        <v>0</v>
      </c>
      <c r="R47" s="430"/>
      <c r="S47" s="430"/>
      <c r="T47" s="525">
        <f>'[1]Форма.8.1'!T47</f>
        <v>0</v>
      </c>
      <c r="U47" s="525">
        <f>'[1]Форма.8.1'!U47</f>
        <v>0</v>
      </c>
      <c r="V47" s="525">
        <f>'[1]Форма.8.1'!V47</f>
        <v>0</v>
      </c>
      <c r="W47" s="525">
        <f>'[1]Форма.8.1'!W47</f>
        <v>0</v>
      </c>
      <c r="X47" s="525">
        <f>'[1]Форма.8.1'!X47</f>
        <v>0</v>
      </c>
      <c r="Y47" s="525">
        <f>'[1]Форма.8.1'!Y47</f>
        <v>0</v>
      </c>
      <c r="Z47" s="525">
        <f>'[1]Форма.8.1'!Z47</f>
        <v>0</v>
      </c>
      <c r="AA47" s="525">
        <f>'[1]Форма.8.1'!AA47</f>
        <v>0</v>
      </c>
      <c r="AB47" s="432">
        <f t="shared" si="1"/>
        <v>0</v>
      </c>
      <c r="AC47" s="525">
        <f>'[1]Форма.8.1'!AC47</f>
        <v>0</v>
      </c>
      <c r="AD47" s="525">
        <f>'[1]Форма.8.1'!AD47</f>
        <v>0</v>
      </c>
      <c r="AE47" s="432">
        <f t="shared" si="2"/>
        <v>0</v>
      </c>
      <c r="AF47" s="430"/>
      <c r="AG47" s="430"/>
      <c r="AH47" s="526">
        <f>'[1]Форма.8.1'!AH47</f>
        <v>0</v>
      </c>
      <c r="AI47" s="526">
        <f>'[1]Форма.8.1'!AI47</f>
        <v>0</v>
      </c>
      <c r="AJ47" s="526">
        <f>'[1]Форма.8.1'!AJ47</f>
        <v>0</v>
      </c>
      <c r="AK47" s="527">
        <f>'[1]Форма.8.1'!AK47</f>
        <v>0</v>
      </c>
      <c r="AL47" s="526">
        <f>'[1]Форма.8.1'!AL47</f>
        <v>0</v>
      </c>
      <c r="AM47" s="528">
        <f>'[1]Форма.8.1'!AM47</f>
        <v>0</v>
      </c>
      <c r="AN47" s="528">
        <f>'[1]Форма.8.1'!AN47</f>
        <v>0</v>
      </c>
      <c r="AP47" s="429">
        <f t="shared" si="3"/>
        <v>0</v>
      </c>
    </row>
    <row r="48" spans="2:42" ht="15" hidden="1">
      <c r="B48" s="425" t="s">
        <v>532</v>
      </c>
      <c r="C48" s="524" t="str">
        <f>'[1]Форма.8.1'!C48</f>
        <v>апрель</v>
      </c>
      <c r="D48" s="525">
        <f>'[1]Форма.8.1'!D48</f>
        <v>0</v>
      </c>
      <c r="E48" s="525">
        <f>'[1]Форма.8.1'!E48</f>
        <v>0</v>
      </c>
      <c r="F48" s="525">
        <f>'[1]Форма.8.1'!F48</f>
        <v>0</v>
      </c>
      <c r="G48" s="525">
        <f>'[1]Форма.8.1'!G48</f>
        <v>0</v>
      </c>
      <c r="H48" s="525">
        <f>'[1]Форма.8.1'!H48</f>
        <v>0</v>
      </c>
      <c r="I48" s="525">
        <f>'[1]Форма.8.1'!I48</f>
        <v>0</v>
      </c>
      <c r="J48" s="525">
        <f>'[1]Форма.8.1'!J48</f>
        <v>0</v>
      </c>
      <c r="K48" s="525">
        <f>'[1]Форма.8.1'!K48</f>
        <v>0</v>
      </c>
      <c r="L48" s="525">
        <f>'[1]Форма.8.1'!L48</f>
        <v>0</v>
      </c>
      <c r="M48" s="525">
        <f>'[1]Форма.8.1'!M48</f>
        <v>0</v>
      </c>
      <c r="N48" s="525">
        <f>'[1]Форма.8.1'!N48</f>
        <v>0</v>
      </c>
      <c r="O48" s="525">
        <f>'[1]Форма.8.1'!O48</f>
        <v>0</v>
      </c>
      <c r="P48" s="525">
        <f>'[1]Форма.8.1'!P48</f>
        <v>0</v>
      </c>
      <c r="Q48" s="432">
        <f t="shared" si="0"/>
        <v>0</v>
      </c>
      <c r="R48" s="430"/>
      <c r="S48" s="430"/>
      <c r="T48" s="525">
        <f>'[1]Форма.8.1'!T48</f>
        <v>0</v>
      </c>
      <c r="U48" s="525">
        <f>'[1]Форма.8.1'!U48</f>
        <v>0</v>
      </c>
      <c r="V48" s="525">
        <f>'[1]Форма.8.1'!V48</f>
        <v>0</v>
      </c>
      <c r="W48" s="525">
        <f>'[1]Форма.8.1'!W48</f>
        <v>0</v>
      </c>
      <c r="X48" s="525">
        <f>'[1]Форма.8.1'!X48</f>
        <v>0</v>
      </c>
      <c r="Y48" s="525">
        <f>'[1]Форма.8.1'!Y48</f>
        <v>0</v>
      </c>
      <c r="Z48" s="525">
        <f>'[1]Форма.8.1'!Z48</f>
        <v>0</v>
      </c>
      <c r="AA48" s="525">
        <f>'[1]Форма.8.1'!AA48</f>
        <v>0</v>
      </c>
      <c r="AB48" s="432">
        <f t="shared" si="1"/>
        <v>0</v>
      </c>
      <c r="AC48" s="525">
        <f>'[1]Форма.8.1'!AC48</f>
        <v>0</v>
      </c>
      <c r="AD48" s="525">
        <f>'[1]Форма.8.1'!AD48</f>
        <v>0</v>
      </c>
      <c r="AE48" s="432">
        <f t="shared" si="2"/>
        <v>0</v>
      </c>
      <c r="AF48" s="430"/>
      <c r="AG48" s="430"/>
      <c r="AH48" s="526">
        <f>'[1]Форма.8.1'!AH48</f>
        <v>0</v>
      </c>
      <c r="AI48" s="526">
        <f>'[1]Форма.8.1'!AI48</f>
        <v>0</v>
      </c>
      <c r="AJ48" s="526">
        <f>'[1]Форма.8.1'!AJ48</f>
        <v>0</v>
      </c>
      <c r="AK48" s="527">
        <f>'[1]Форма.8.1'!AK48</f>
        <v>0</v>
      </c>
      <c r="AL48" s="526">
        <f>'[1]Форма.8.1'!AL48</f>
        <v>0</v>
      </c>
      <c r="AM48" s="528">
        <f>'[1]Форма.8.1'!AM48</f>
        <v>0</v>
      </c>
      <c r="AN48" s="528">
        <f>'[1]Форма.8.1'!AN48</f>
        <v>0</v>
      </c>
      <c r="AP48" s="429">
        <f t="shared" si="3"/>
        <v>0</v>
      </c>
    </row>
    <row r="49" spans="2:42" ht="15" hidden="1">
      <c r="B49" s="425" t="s">
        <v>533</v>
      </c>
      <c r="C49" s="524" t="str">
        <f>'[1]Форма.8.1'!C49</f>
        <v>апрель</v>
      </c>
      <c r="D49" s="525">
        <f>'[1]Форма.8.1'!D49</f>
        <v>0</v>
      </c>
      <c r="E49" s="525">
        <f>'[1]Форма.8.1'!E49</f>
        <v>0</v>
      </c>
      <c r="F49" s="525">
        <f>'[1]Форма.8.1'!F49</f>
        <v>0</v>
      </c>
      <c r="G49" s="525">
        <f>'[1]Форма.8.1'!G49</f>
        <v>0</v>
      </c>
      <c r="H49" s="525">
        <f>'[1]Форма.8.1'!H49</f>
        <v>0</v>
      </c>
      <c r="I49" s="525">
        <f>'[1]Форма.8.1'!I49</f>
        <v>0</v>
      </c>
      <c r="J49" s="525">
        <f>'[1]Форма.8.1'!J49</f>
        <v>0</v>
      </c>
      <c r="K49" s="525">
        <f>'[1]Форма.8.1'!K49</f>
        <v>0</v>
      </c>
      <c r="L49" s="525">
        <f>'[1]Форма.8.1'!L49</f>
        <v>0</v>
      </c>
      <c r="M49" s="525">
        <f>'[1]Форма.8.1'!M49</f>
        <v>0</v>
      </c>
      <c r="N49" s="525">
        <f>'[1]Форма.8.1'!N49</f>
        <v>0</v>
      </c>
      <c r="O49" s="525">
        <f>'[1]Форма.8.1'!O49</f>
        <v>0</v>
      </c>
      <c r="P49" s="525">
        <f>'[1]Форма.8.1'!P49</f>
        <v>0</v>
      </c>
      <c r="Q49" s="432">
        <f t="shared" si="0"/>
        <v>0</v>
      </c>
      <c r="R49" s="430"/>
      <c r="S49" s="430"/>
      <c r="T49" s="525">
        <f>'[1]Форма.8.1'!T49</f>
        <v>0</v>
      </c>
      <c r="U49" s="525">
        <f>'[1]Форма.8.1'!U49</f>
        <v>0</v>
      </c>
      <c r="V49" s="525">
        <f>'[1]Форма.8.1'!V49</f>
        <v>0</v>
      </c>
      <c r="W49" s="525">
        <f>'[1]Форма.8.1'!W49</f>
        <v>0</v>
      </c>
      <c r="X49" s="525">
        <f>'[1]Форма.8.1'!X49</f>
        <v>0</v>
      </c>
      <c r="Y49" s="525">
        <f>'[1]Форма.8.1'!Y49</f>
        <v>0</v>
      </c>
      <c r="Z49" s="525">
        <f>'[1]Форма.8.1'!Z49</f>
        <v>0</v>
      </c>
      <c r="AA49" s="525">
        <f>'[1]Форма.8.1'!AA49</f>
        <v>0</v>
      </c>
      <c r="AB49" s="432">
        <f t="shared" si="1"/>
        <v>0</v>
      </c>
      <c r="AC49" s="525">
        <f>'[1]Форма.8.1'!AC49</f>
        <v>0</v>
      </c>
      <c r="AD49" s="525">
        <f>'[1]Форма.8.1'!AD49</f>
        <v>0</v>
      </c>
      <c r="AE49" s="432">
        <f t="shared" si="2"/>
        <v>0</v>
      </c>
      <c r="AF49" s="430"/>
      <c r="AG49" s="430"/>
      <c r="AH49" s="526">
        <f>'[1]Форма.8.1'!AH49</f>
        <v>0</v>
      </c>
      <c r="AI49" s="526">
        <f>'[1]Форма.8.1'!AI49</f>
        <v>0</v>
      </c>
      <c r="AJ49" s="526">
        <f>'[1]Форма.8.1'!AJ49</f>
        <v>0</v>
      </c>
      <c r="AK49" s="527">
        <f>'[1]Форма.8.1'!AK49</f>
        <v>0</v>
      </c>
      <c r="AL49" s="526">
        <f>'[1]Форма.8.1'!AL49</f>
        <v>0</v>
      </c>
      <c r="AM49" s="528">
        <f>'[1]Форма.8.1'!AM49</f>
        <v>0</v>
      </c>
      <c r="AN49" s="528">
        <f>'[1]Форма.8.1'!AN49</f>
        <v>0</v>
      </c>
      <c r="AP49" s="429">
        <f t="shared" si="3"/>
        <v>0</v>
      </c>
    </row>
    <row r="50" spans="2:42" ht="15" hidden="1">
      <c r="B50" s="425" t="s">
        <v>534</v>
      </c>
      <c r="C50" s="524" t="str">
        <f>'[1]Форма.8.1'!C50</f>
        <v>апрель</v>
      </c>
      <c r="D50" s="525">
        <f>'[1]Форма.8.1'!D50</f>
        <v>0</v>
      </c>
      <c r="E50" s="525">
        <f>'[1]Форма.8.1'!E50</f>
        <v>0</v>
      </c>
      <c r="F50" s="525">
        <f>'[1]Форма.8.1'!F50</f>
        <v>0</v>
      </c>
      <c r="G50" s="525">
        <f>'[1]Форма.8.1'!G50</f>
        <v>0</v>
      </c>
      <c r="H50" s="525">
        <f>'[1]Форма.8.1'!H50</f>
        <v>0</v>
      </c>
      <c r="I50" s="525">
        <f>'[1]Форма.8.1'!I50</f>
        <v>0</v>
      </c>
      <c r="J50" s="525">
        <f>'[1]Форма.8.1'!J50</f>
        <v>0</v>
      </c>
      <c r="K50" s="525">
        <f>'[1]Форма.8.1'!K50</f>
        <v>0</v>
      </c>
      <c r="L50" s="525">
        <f>'[1]Форма.8.1'!L50</f>
        <v>0</v>
      </c>
      <c r="M50" s="525">
        <f>'[1]Форма.8.1'!M50</f>
        <v>0</v>
      </c>
      <c r="N50" s="525">
        <f>'[1]Форма.8.1'!N50</f>
        <v>0</v>
      </c>
      <c r="O50" s="525">
        <f>'[1]Форма.8.1'!O50</f>
        <v>0</v>
      </c>
      <c r="P50" s="525">
        <f>'[1]Форма.8.1'!P50</f>
        <v>0</v>
      </c>
      <c r="Q50" s="432">
        <f t="shared" si="0"/>
        <v>0</v>
      </c>
      <c r="R50" s="430"/>
      <c r="S50" s="430"/>
      <c r="T50" s="525">
        <f>'[1]Форма.8.1'!T50</f>
        <v>0</v>
      </c>
      <c r="U50" s="525">
        <f>'[1]Форма.8.1'!U50</f>
        <v>0</v>
      </c>
      <c r="V50" s="525">
        <f>'[1]Форма.8.1'!V50</f>
        <v>0</v>
      </c>
      <c r="W50" s="525">
        <f>'[1]Форма.8.1'!W50</f>
        <v>0</v>
      </c>
      <c r="X50" s="525">
        <f>'[1]Форма.8.1'!X50</f>
        <v>0</v>
      </c>
      <c r="Y50" s="525">
        <f>'[1]Форма.8.1'!Y50</f>
        <v>0</v>
      </c>
      <c r="Z50" s="525">
        <f>'[1]Форма.8.1'!Z50</f>
        <v>0</v>
      </c>
      <c r="AA50" s="525">
        <f>'[1]Форма.8.1'!AA50</f>
        <v>0</v>
      </c>
      <c r="AB50" s="432">
        <f t="shared" si="1"/>
        <v>0</v>
      </c>
      <c r="AC50" s="525">
        <f>'[1]Форма.8.1'!AC50</f>
        <v>0</v>
      </c>
      <c r="AD50" s="525">
        <f>'[1]Форма.8.1'!AD50</f>
        <v>0</v>
      </c>
      <c r="AE50" s="432">
        <f t="shared" si="2"/>
        <v>0</v>
      </c>
      <c r="AF50" s="430"/>
      <c r="AG50" s="430"/>
      <c r="AH50" s="526">
        <f>'[1]Форма.8.1'!AH50</f>
        <v>0</v>
      </c>
      <c r="AI50" s="526">
        <f>'[1]Форма.8.1'!AI50</f>
        <v>0</v>
      </c>
      <c r="AJ50" s="526">
        <f>'[1]Форма.8.1'!AJ50</f>
        <v>0</v>
      </c>
      <c r="AK50" s="527">
        <f>'[1]Форма.8.1'!AK50</f>
        <v>0</v>
      </c>
      <c r="AL50" s="526">
        <f>'[1]Форма.8.1'!AL50</f>
        <v>0</v>
      </c>
      <c r="AM50" s="528">
        <f>'[1]Форма.8.1'!AM50</f>
        <v>0</v>
      </c>
      <c r="AN50" s="528">
        <f>'[1]Форма.8.1'!AN50</f>
        <v>0</v>
      </c>
      <c r="AP50" s="429">
        <f t="shared" si="3"/>
        <v>0</v>
      </c>
    </row>
    <row r="51" spans="2:42" ht="15" hidden="1">
      <c r="B51" s="425" t="s">
        <v>535</v>
      </c>
      <c r="C51" s="524" t="str">
        <f>'[1]Форма.8.1'!C51</f>
        <v>апрель</v>
      </c>
      <c r="D51" s="525">
        <f>'[1]Форма.8.1'!D51</f>
        <v>0</v>
      </c>
      <c r="E51" s="525">
        <f>'[1]Форма.8.1'!E51</f>
        <v>0</v>
      </c>
      <c r="F51" s="525">
        <f>'[1]Форма.8.1'!F51</f>
        <v>0</v>
      </c>
      <c r="G51" s="525">
        <f>'[1]Форма.8.1'!G51</f>
        <v>0</v>
      </c>
      <c r="H51" s="525">
        <f>'[1]Форма.8.1'!H51</f>
        <v>0</v>
      </c>
      <c r="I51" s="525">
        <f>'[1]Форма.8.1'!I51</f>
        <v>0</v>
      </c>
      <c r="J51" s="525">
        <f>'[1]Форма.8.1'!J51</f>
        <v>0</v>
      </c>
      <c r="K51" s="525">
        <f>'[1]Форма.8.1'!K51</f>
        <v>0</v>
      </c>
      <c r="L51" s="525">
        <f>'[1]Форма.8.1'!L51</f>
        <v>0</v>
      </c>
      <c r="M51" s="525">
        <f>'[1]Форма.8.1'!M51</f>
        <v>0</v>
      </c>
      <c r="N51" s="525">
        <f>'[1]Форма.8.1'!N51</f>
        <v>0</v>
      </c>
      <c r="O51" s="525">
        <f>'[1]Форма.8.1'!O51</f>
        <v>0</v>
      </c>
      <c r="P51" s="525">
        <f>'[1]Форма.8.1'!P51</f>
        <v>0</v>
      </c>
      <c r="Q51" s="432">
        <f t="shared" si="0"/>
        <v>0</v>
      </c>
      <c r="R51" s="430"/>
      <c r="S51" s="430"/>
      <c r="T51" s="525">
        <f>'[1]Форма.8.1'!T51</f>
        <v>0</v>
      </c>
      <c r="U51" s="525">
        <f>'[1]Форма.8.1'!U51</f>
        <v>0</v>
      </c>
      <c r="V51" s="525">
        <f>'[1]Форма.8.1'!V51</f>
        <v>0</v>
      </c>
      <c r="W51" s="525">
        <f>'[1]Форма.8.1'!W51</f>
        <v>0</v>
      </c>
      <c r="X51" s="525">
        <f>'[1]Форма.8.1'!X51</f>
        <v>0</v>
      </c>
      <c r="Y51" s="525">
        <f>'[1]Форма.8.1'!Y51</f>
        <v>0</v>
      </c>
      <c r="Z51" s="525">
        <f>'[1]Форма.8.1'!Z51</f>
        <v>0</v>
      </c>
      <c r="AA51" s="525">
        <f>'[1]Форма.8.1'!AA51</f>
        <v>0</v>
      </c>
      <c r="AB51" s="432">
        <f t="shared" si="1"/>
        <v>0</v>
      </c>
      <c r="AC51" s="525">
        <f>'[1]Форма.8.1'!AC51</f>
        <v>0</v>
      </c>
      <c r="AD51" s="525">
        <f>'[1]Форма.8.1'!AD51</f>
        <v>0</v>
      </c>
      <c r="AE51" s="432">
        <f t="shared" si="2"/>
        <v>0</v>
      </c>
      <c r="AF51" s="430"/>
      <c r="AG51" s="430"/>
      <c r="AH51" s="526">
        <f>'[1]Форма.8.1'!AH51</f>
        <v>0</v>
      </c>
      <c r="AI51" s="526">
        <f>'[1]Форма.8.1'!AI51</f>
        <v>0</v>
      </c>
      <c r="AJ51" s="526">
        <f>'[1]Форма.8.1'!AJ51</f>
        <v>0</v>
      </c>
      <c r="AK51" s="527">
        <f>'[1]Форма.8.1'!AK51</f>
        <v>0</v>
      </c>
      <c r="AL51" s="526">
        <f>'[1]Форма.8.1'!AL51</f>
        <v>0</v>
      </c>
      <c r="AM51" s="528">
        <f>'[1]Форма.8.1'!AM51</f>
        <v>0</v>
      </c>
      <c r="AN51" s="528">
        <f>'[1]Форма.8.1'!AN51</f>
        <v>0</v>
      </c>
      <c r="AP51" s="429">
        <f t="shared" si="3"/>
        <v>0</v>
      </c>
    </row>
    <row r="52" spans="2:42" ht="15" hidden="1">
      <c r="B52" s="425" t="s">
        <v>175</v>
      </c>
      <c r="C52" s="524" t="str">
        <f>'[1]Форма.8.1'!C52</f>
        <v>май</v>
      </c>
      <c r="D52" s="525">
        <f>'[1]Форма.8.1'!D52</f>
        <v>0</v>
      </c>
      <c r="E52" s="525">
        <f>'[1]Форма.8.1'!E52</f>
        <v>0</v>
      </c>
      <c r="F52" s="525">
        <f>'[1]Форма.8.1'!F52</f>
        <v>0</v>
      </c>
      <c r="G52" s="525">
        <f>'[1]Форма.8.1'!G52</f>
        <v>0</v>
      </c>
      <c r="H52" s="525">
        <f>'[1]Форма.8.1'!H52</f>
        <v>0</v>
      </c>
      <c r="I52" s="525">
        <f>'[1]Форма.8.1'!I52</f>
        <v>0</v>
      </c>
      <c r="J52" s="525">
        <f>'[1]Форма.8.1'!J52</f>
        <v>0</v>
      </c>
      <c r="K52" s="525">
        <f>'[1]Форма.8.1'!K52</f>
        <v>0</v>
      </c>
      <c r="L52" s="525">
        <f>'[1]Форма.8.1'!L52</f>
        <v>0</v>
      </c>
      <c r="M52" s="525">
        <f>'[1]Форма.8.1'!M52</f>
        <v>0</v>
      </c>
      <c r="N52" s="525">
        <f>'[1]Форма.8.1'!N52</f>
        <v>0</v>
      </c>
      <c r="O52" s="525">
        <f>'[1]Форма.8.1'!O52</f>
        <v>0</v>
      </c>
      <c r="P52" s="525">
        <f>'[1]Форма.8.1'!P52</f>
        <v>0</v>
      </c>
      <c r="Q52" s="432">
        <f t="shared" si="0"/>
        <v>0</v>
      </c>
      <c r="R52" s="430"/>
      <c r="S52" s="430"/>
      <c r="T52" s="525">
        <f>'[1]Форма.8.1'!T52</f>
        <v>0</v>
      </c>
      <c r="U52" s="525">
        <f>'[1]Форма.8.1'!U52</f>
        <v>0</v>
      </c>
      <c r="V52" s="525">
        <f>'[1]Форма.8.1'!V52</f>
        <v>0</v>
      </c>
      <c r="W52" s="525">
        <f>'[1]Форма.8.1'!W52</f>
        <v>0</v>
      </c>
      <c r="X52" s="525">
        <f>'[1]Форма.8.1'!X52</f>
        <v>0</v>
      </c>
      <c r="Y52" s="525">
        <f>'[1]Форма.8.1'!Y52</f>
        <v>0</v>
      </c>
      <c r="Z52" s="525">
        <f>'[1]Форма.8.1'!Z52</f>
        <v>0</v>
      </c>
      <c r="AA52" s="525">
        <f>'[1]Форма.8.1'!AA52</f>
        <v>0</v>
      </c>
      <c r="AB52" s="432">
        <f t="shared" si="1"/>
        <v>0</v>
      </c>
      <c r="AC52" s="525">
        <f>'[1]Форма.8.1'!AC52</f>
        <v>0</v>
      </c>
      <c r="AD52" s="525">
        <f>'[1]Форма.8.1'!AD52</f>
        <v>0</v>
      </c>
      <c r="AE52" s="432">
        <f t="shared" si="2"/>
        <v>0</v>
      </c>
      <c r="AF52" s="430"/>
      <c r="AG52" s="430"/>
      <c r="AH52" s="526">
        <f>'[1]Форма.8.1'!AH52</f>
        <v>0</v>
      </c>
      <c r="AI52" s="526">
        <f>'[1]Форма.8.1'!AI52</f>
        <v>0</v>
      </c>
      <c r="AJ52" s="526">
        <f>'[1]Форма.8.1'!AJ52</f>
        <v>0</v>
      </c>
      <c r="AK52" s="527">
        <f>'[1]Форма.8.1'!AK52</f>
        <v>0</v>
      </c>
      <c r="AL52" s="526">
        <f>'[1]Форма.8.1'!AL52</f>
        <v>0</v>
      </c>
      <c r="AM52" s="528">
        <f>'[1]Форма.8.1'!AM52</f>
        <v>0</v>
      </c>
      <c r="AN52" s="528">
        <f>'[1]Форма.8.1'!AN52</f>
        <v>0</v>
      </c>
      <c r="AP52" s="429">
        <f t="shared" si="3"/>
        <v>0</v>
      </c>
    </row>
    <row r="53" spans="2:42" ht="15" hidden="1">
      <c r="B53" s="425" t="s">
        <v>536</v>
      </c>
      <c r="C53" s="524" t="str">
        <f>'[1]Форма.8.1'!C53</f>
        <v>май</v>
      </c>
      <c r="D53" s="525">
        <f>'[1]Форма.8.1'!D53</f>
        <v>0</v>
      </c>
      <c r="E53" s="525">
        <f>'[1]Форма.8.1'!E53</f>
        <v>0</v>
      </c>
      <c r="F53" s="525">
        <f>'[1]Форма.8.1'!F53</f>
        <v>0</v>
      </c>
      <c r="G53" s="525">
        <f>'[1]Форма.8.1'!G53</f>
        <v>0</v>
      </c>
      <c r="H53" s="525">
        <f>'[1]Форма.8.1'!H53</f>
        <v>0</v>
      </c>
      <c r="I53" s="525">
        <f>'[1]Форма.8.1'!I53</f>
        <v>0</v>
      </c>
      <c r="J53" s="525">
        <f>'[1]Форма.8.1'!J53</f>
        <v>0</v>
      </c>
      <c r="K53" s="525">
        <f>'[1]Форма.8.1'!K53</f>
        <v>0</v>
      </c>
      <c r="L53" s="525">
        <f>'[1]Форма.8.1'!L53</f>
        <v>0</v>
      </c>
      <c r="M53" s="525">
        <f>'[1]Форма.8.1'!M53</f>
        <v>0</v>
      </c>
      <c r="N53" s="525">
        <f>'[1]Форма.8.1'!N53</f>
        <v>0</v>
      </c>
      <c r="O53" s="525">
        <f>'[1]Форма.8.1'!O53</f>
        <v>0</v>
      </c>
      <c r="P53" s="525">
        <f>'[1]Форма.8.1'!P53</f>
        <v>0</v>
      </c>
      <c r="Q53" s="432">
        <f t="shared" si="0"/>
        <v>0</v>
      </c>
      <c r="R53" s="430"/>
      <c r="S53" s="430"/>
      <c r="T53" s="525">
        <f>'[1]Форма.8.1'!T53</f>
        <v>0</v>
      </c>
      <c r="U53" s="525">
        <f>'[1]Форма.8.1'!U53</f>
        <v>0</v>
      </c>
      <c r="V53" s="525">
        <f>'[1]Форма.8.1'!V53</f>
        <v>0</v>
      </c>
      <c r="W53" s="525">
        <f>'[1]Форма.8.1'!W53</f>
        <v>0</v>
      </c>
      <c r="X53" s="525">
        <f>'[1]Форма.8.1'!X53</f>
        <v>0</v>
      </c>
      <c r="Y53" s="525">
        <f>'[1]Форма.8.1'!Y53</f>
        <v>0</v>
      </c>
      <c r="Z53" s="525">
        <f>'[1]Форма.8.1'!Z53</f>
        <v>0</v>
      </c>
      <c r="AA53" s="525">
        <f>'[1]Форма.8.1'!AA53</f>
        <v>0</v>
      </c>
      <c r="AB53" s="432">
        <f t="shared" si="1"/>
        <v>0</v>
      </c>
      <c r="AC53" s="525">
        <f>'[1]Форма.8.1'!AC53</f>
        <v>0</v>
      </c>
      <c r="AD53" s="525">
        <f>'[1]Форма.8.1'!AD53</f>
        <v>0</v>
      </c>
      <c r="AE53" s="432">
        <f t="shared" si="2"/>
        <v>0</v>
      </c>
      <c r="AF53" s="430"/>
      <c r="AG53" s="430"/>
      <c r="AH53" s="526">
        <f>'[1]Форма.8.1'!AH53</f>
        <v>0</v>
      </c>
      <c r="AI53" s="526">
        <f>'[1]Форма.8.1'!AI53</f>
        <v>0</v>
      </c>
      <c r="AJ53" s="526">
        <f>'[1]Форма.8.1'!AJ53</f>
        <v>0</v>
      </c>
      <c r="AK53" s="527">
        <f>'[1]Форма.8.1'!AK53</f>
        <v>0</v>
      </c>
      <c r="AL53" s="526">
        <f>'[1]Форма.8.1'!AL53</f>
        <v>0</v>
      </c>
      <c r="AM53" s="528">
        <f>'[1]Форма.8.1'!AM53</f>
        <v>0</v>
      </c>
      <c r="AN53" s="528">
        <f>'[1]Форма.8.1'!AN53</f>
        <v>0</v>
      </c>
      <c r="AP53" s="429">
        <f t="shared" si="3"/>
        <v>0</v>
      </c>
    </row>
    <row r="54" spans="2:42" ht="15" hidden="1">
      <c r="B54" s="425" t="s">
        <v>537</v>
      </c>
      <c r="C54" s="524" t="str">
        <f>'[1]Форма.8.1'!C54</f>
        <v>май</v>
      </c>
      <c r="D54" s="525">
        <f>'[1]Форма.8.1'!D54</f>
        <v>0</v>
      </c>
      <c r="E54" s="525">
        <f>'[1]Форма.8.1'!E54</f>
        <v>0</v>
      </c>
      <c r="F54" s="525">
        <f>'[1]Форма.8.1'!F54</f>
        <v>0</v>
      </c>
      <c r="G54" s="525">
        <f>'[1]Форма.8.1'!G54</f>
        <v>0</v>
      </c>
      <c r="H54" s="525">
        <f>'[1]Форма.8.1'!H54</f>
        <v>0</v>
      </c>
      <c r="I54" s="525">
        <f>'[1]Форма.8.1'!I54</f>
        <v>0</v>
      </c>
      <c r="J54" s="525">
        <f>'[1]Форма.8.1'!J54</f>
        <v>0</v>
      </c>
      <c r="K54" s="525">
        <f>'[1]Форма.8.1'!K54</f>
        <v>0</v>
      </c>
      <c r="L54" s="525">
        <f>'[1]Форма.8.1'!L54</f>
        <v>0</v>
      </c>
      <c r="M54" s="525">
        <f>'[1]Форма.8.1'!M54</f>
        <v>0</v>
      </c>
      <c r="N54" s="525">
        <f>'[1]Форма.8.1'!N54</f>
        <v>0</v>
      </c>
      <c r="O54" s="525">
        <f>'[1]Форма.8.1'!O54</f>
        <v>0</v>
      </c>
      <c r="P54" s="525">
        <f>'[1]Форма.8.1'!P54</f>
        <v>0</v>
      </c>
      <c r="Q54" s="432">
        <f t="shared" si="0"/>
        <v>0</v>
      </c>
      <c r="R54" s="430"/>
      <c r="S54" s="430"/>
      <c r="T54" s="525">
        <f>'[1]Форма.8.1'!T54</f>
        <v>0</v>
      </c>
      <c r="U54" s="525">
        <f>'[1]Форма.8.1'!U54</f>
        <v>0</v>
      </c>
      <c r="V54" s="525">
        <f>'[1]Форма.8.1'!V54</f>
        <v>0</v>
      </c>
      <c r="W54" s="525">
        <f>'[1]Форма.8.1'!W54</f>
        <v>0</v>
      </c>
      <c r="X54" s="525">
        <f>'[1]Форма.8.1'!X54</f>
        <v>0</v>
      </c>
      <c r="Y54" s="525">
        <f>'[1]Форма.8.1'!Y54</f>
        <v>0</v>
      </c>
      <c r="Z54" s="525">
        <f>'[1]Форма.8.1'!Z54</f>
        <v>0</v>
      </c>
      <c r="AA54" s="525">
        <f>'[1]Форма.8.1'!AA54</f>
        <v>0</v>
      </c>
      <c r="AB54" s="432">
        <f t="shared" si="1"/>
        <v>0</v>
      </c>
      <c r="AC54" s="525">
        <f>'[1]Форма.8.1'!AC54</f>
        <v>0</v>
      </c>
      <c r="AD54" s="525">
        <f>'[1]Форма.8.1'!AD54</f>
        <v>0</v>
      </c>
      <c r="AE54" s="432">
        <f t="shared" si="2"/>
        <v>0</v>
      </c>
      <c r="AF54" s="430"/>
      <c r="AG54" s="430"/>
      <c r="AH54" s="526">
        <f>'[1]Форма.8.1'!AH54</f>
        <v>0</v>
      </c>
      <c r="AI54" s="526">
        <f>'[1]Форма.8.1'!AI54</f>
        <v>0</v>
      </c>
      <c r="AJ54" s="526">
        <f>'[1]Форма.8.1'!AJ54</f>
        <v>0</v>
      </c>
      <c r="AK54" s="527">
        <f>'[1]Форма.8.1'!AK54</f>
        <v>0</v>
      </c>
      <c r="AL54" s="526">
        <f>'[1]Форма.8.1'!AL54</f>
        <v>0</v>
      </c>
      <c r="AM54" s="528">
        <f>'[1]Форма.8.1'!AM54</f>
        <v>0</v>
      </c>
      <c r="AN54" s="528">
        <f>'[1]Форма.8.1'!AN54</f>
        <v>0</v>
      </c>
      <c r="AP54" s="429">
        <f t="shared" si="3"/>
        <v>0</v>
      </c>
    </row>
    <row r="55" spans="2:42" ht="15" hidden="1">
      <c r="B55" s="425" t="s">
        <v>538</v>
      </c>
      <c r="C55" s="524" t="str">
        <f>'[1]Форма.8.1'!C55</f>
        <v>май</v>
      </c>
      <c r="D55" s="525">
        <f>'[1]Форма.8.1'!D55</f>
        <v>0</v>
      </c>
      <c r="E55" s="525">
        <f>'[1]Форма.8.1'!E55</f>
        <v>0</v>
      </c>
      <c r="F55" s="525">
        <f>'[1]Форма.8.1'!F55</f>
        <v>0</v>
      </c>
      <c r="G55" s="525">
        <f>'[1]Форма.8.1'!G55</f>
        <v>0</v>
      </c>
      <c r="H55" s="525">
        <f>'[1]Форма.8.1'!H55</f>
        <v>0</v>
      </c>
      <c r="I55" s="525">
        <f>'[1]Форма.8.1'!I55</f>
        <v>0</v>
      </c>
      <c r="J55" s="525">
        <f>'[1]Форма.8.1'!J55</f>
        <v>0</v>
      </c>
      <c r="K55" s="525">
        <f>'[1]Форма.8.1'!K55</f>
        <v>0</v>
      </c>
      <c r="L55" s="525">
        <f>'[1]Форма.8.1'!L55</f>
        <v>0</v>
      </c>
      <c r="M55" s="525">
        <f>'[1]Форма.8.1'!M55</f>
        <v>0</v>
      </c>
      <c r="N55" s="525">
        <f>'[1]Форма.8.1'!N55</f>
        <v>0</v>
      </c>
      <c r="O55" s="525">
        <f>'[1]Форма.8.1'!O55</f>
        <v>0</v>
      </c>
      <c r="P55" s="525">
        <f>'[1]Форма.8.1'!P55</f>
        <v>0</v>
      </c>
      <c r="Q55" s="432">
        <f t="shared" si="0"/>
        <v>0</v>
      </c>
      <c r="R55" s="430"/>
      <c r="S55" s="430"/>
      <c r="T55" s="525">
        <f>'[1]Форма.8.1'!T55</f>
        <v>0</v>
      </c>
      <c r="U55" s="525">
        <f>'[1]Форма.8.1'!U55</f>
        <v>0</v>
      </c>
      <c r="V55" s="525">
        <f>'[1]Форма.8.1'!V55</f>
        <v>0</v>
      </c>
      <c r="W55" s="525">
        <f>'[1]Форма.8.1'!W55</f>
        <v>0</v>
      </c>
      <c r="X55" s="525">
        <f>'[1]Форма.8.1'!X55</f>
        <v>0</v>
      </c>
      <c r="Y55" s="525">
        <f>'[1]Форма.8.1'!Y55</f>
        <v>0</v>
      </c>
      <c r="Z55" s="525">
        <f>'[1]Форма.8.1'!Z55</f>
        <v>0</v>
      </c>
      <c r="AA55" s="525">
        <f>'[1]Форма.8.1'!AA55</f>
        <v>0</v>
      </c>
      <c r="AB55" s="432">
        <f t="shared" si="1"/>
        <v>0</v>
      </c>
      <c r="AC55" s="525">
        <f>'[1]Форма.8.1'!AC55</f>
        <v>0</v>
      </c>
      <c r="AD55" s="525">
        <f>'[1]Форма.8.1'!AD55</f>
        <v>0</v>
      </c>
      <c r="AE55" s="432">
        <f t="shared" si="2"/>
        <v>0</v>
      </c>
      <c r="AF55" s="430"/>
      <c r="AG55" s="430"/>
      <c r="AH55" s="526">
        <f>'[1]Форма.8.1'!AH55</f>
        <v>0</v>
      </c>
      <c r="AI55" s="526">
        <f>'[1]Форма.8.1'!AI55</f>
        <v>0</v>
      </c>
      <c r="AJ55" s="526">
        <f>'[1]Форма.8.1'!AJ55</f>
        <v>0</v>
      </c>
      <c r="AK55" s="527">
        <f>'[1]Форма.8.1'!AK55</f>
        <v>0</v>
      </c>
      <c r="AL55" s="526">
        <f>'[1]Форма.8.1'!AL55</f>
        <v>0</v>
      </c>
      <c r="AM55" s="528">
        <f>'[1]Форма.8.1'!AM55</f>
        <v>0</v>
      </c>
      <c r="AN55" s="528">
        <f>'[1]Форма.8.1'!AN55</f>
        <v>0</v>
      </c>
      <c r="AP55" s="429">
        <f t="shared" si="3"/>
        <v>0</v>
      </c>
    </row>
    <row r="56" spans="2:42" ht="15" hidden="1">
      <c r="B56" s="425" t="s">
        <v>539</v>
      </c>
      <c r="C56" s="524" t="str">
        <f>'[1]Форма.8.1'!C56</f>
        <v>май</v>
      </c>
      <c r="D56" s="525">
        <f>'[1]Форма.8.1'!D56</f>
        <v>0</v>
      </c>
      <c r="E56" s="525">
        <f>'[1]Форма.8.1'!E56</f>
        <v>0</v>
      </c>
      <c r="F56" s="525">
        <f>'[1]Форма.8.1'!F56</f>
        <v>0</v>
      </c>
      <c r="G56" s="525">
        <f>'[1]Форма.8.1'!G56</f>
        <v>0</v>
      </c>
      <c r="H56" s="525">
        <f>'[1]Форма.8.1'!H56</f>
        <v>0</v>
      </c>
      <c r="I56" s="525">
        <f>'[1]Форма.8.1'!I56</f>
        <v>0</v>
      </c>
      <c r="J56" s="525">
        <f>'[1]Форма.8.1'!J56</f>
        <v>0</v>
      </c>
      <c r="K56" s="525">
        <f>'[1]Форма.8.1'!K56</f>
        <v>0</v>
      </c>
      <c r="L56" s="525">
        <f>'[1]Форма.8.1'!L56</f>
        <v>0</v>
      </c>
      <c r="M56" s="525">
        <f>'[1]Форма.8.1'!M56</f>
        <v>0</v>
      </c>
      <c r="N56" s="525">
        <f>'[1]Форма.8.1'!N56</f>
        <v>0</v>
      </c>
      <c r="O56" s="525">
        <f>'[1]Форма.8.1'!O56</f>
        <v>0</v>
      </c>
      <c r="P56" s="525">
        <f>'[1]Форма.8.1'!P56</f>
        <v>0</v>
      </c>
      <c r="Q56" s="432">
        <f t="shared" si="0"/>
        <v>0</v>
      </c>
      <c r="R56" s="430"/>
      <c r="S56" s="430"/>
      <c r="T56" s="525">
        <f>'[1]Форма.8.1'!T56</f>
        <v>0</v>
      </c>
      <c r="U56" s="525">
        <f>'[1]Форма.8.1'!U56</f>
        <v>0</v>
      </c>
      <c r="V56" s="525">
        <f>'[1]Форма.8.1'!V56</f>
        <v>0</v>
      </c>
      <c r="W56" s="525">
        <f>'[1]Форма.8.1'!W56</f>
        <v>0</v>
      </c>
      <c r="X56" s="525">
        <f>'[1]Форма.8.1'!X56</f>
        <v>0</v>
      </c>
      <c r="Y56" s="525">
        <f>'[1]Форма.8.1'!Y56</f>
        <v>0</v>
      </c>
      <c r="Z56" s="525">
        <f>'[1]Форма.8.1'!Z56</f>
        <v>0</v>
      </c>
      <c r="AA56" s="525">
        <f>'[1]Форма.8.1'!AA56</f>
        <v>0</v>
      </c>
      <c r="AB56" s="432">
        <f t="shared" si="1"/>
        <v>0</v>
      </c>
      <c r="AC56" s="525">
        <f>'[1]Форма.8.1'!AC56</f>
        <v>0</v>
      </c>
      <c r="AD56" s="525">
        <f>'[1]Форма.8.1'!AD56</f>
        <v>0</v>
      </c>
      <c r="AE56" s="432">
        <f t="shared" si="2"/>
        <v>0</v>
      </c>
      <c r="AF56" s="430"/>
      <c r="AG56" s="430"/>
      <c r="AH56" s="526">
        <f>'[1]Форма.8.1'!AH56</f>
        <v>0</v>
      </c>
      <c r="AI56" s="526">
        <f>'[1]Форма.8.1'!AI56</f>
        <v>0</v>
      </c>
      <c r="AJ56" s="526">
        <f>'[1]Форма.8.1'!AJ56</f>
        <v>0</v>
      </c>
      <c r="AK56" s="527">
        <f>'[1]Форма.8.1'!AK56</f>
        <v>0</v>
      </c>
      <c r="AL56" s="526">
        <f>'[1]Форма.8.1'!AL56</f>
        <v>0</v>
      </c>
      <c r="AM56" s="528">
        <f>'[1]Форма.8.1'!AM56</f>
        <v>0</v>
      </c>
      <c r="AN56" s="528">
        <f>'[1]Форма.8.1'!AN56</f>
        <v>0</v>
      </c>
      <c r="AP56" s="429">
        <f t="shared" si="3"/>
        <v>0</v>
      </c>
    </row>
    <row r="57" spans="2:42" ht="15" hidden="1">
      <c r="B57" s="425" t="s">
        <v>540</v>
      </c>
      <c r="C57" s="524" t="str">
        <f>'[1]Форма.8.1'!C57</f>
        <v>май</v>
      </c>
      <c r="D57" s="525">
        <f>'[1]Форма.8.1'!D57</f>
        <v>0</v>
      </c>
      <c r="E57" s="525">
        <f>'[1]Форма.8.1'!E57</f>
        <v>0</v>
      </c>
      <c r="F57" s="525">
        <f>'[1]Форма.8.1'!F57</f>
        <v>0</v>
      </c>
      <c r="G57" s="525">
        <f>'[1]Форма.8.1'!G57</f>
        <v>0</v>
      </c>
      <c r="H57" s="525">
        <f>'[1]Форма.8.1'!H57</f>
        <v>0</v>
      </c>
      <c r="I57" s="525">
        <f>'[1]Форма.8.1'!I57</f>
        <v>0</v>
      </c>
      <c r="J57" s="525">
        <f>'[1]Форма.8.1'!J57</f>
        <v>0</v>
      </c>
      <c r="K57" s="525">
        <f>'[1]Форма.8.1'!K57</f>
        <v>0</v>
      </c>
      <c r="L57" s="525">
        <f>'[1]Форма.8.1'!L57</f>
        <v>0</v>
      </c>
      <c r="M57" s="525">
        <f>'[1]Форма.8.1'!M57</f>
        <v>0</v>
      </c>
      <c r="N57" s="525">
        <f>'[1]Форма.8.1'!N57</f>
        <v>0</v>
      </c>
      <c r="O57" s="525">
        <f>'[1]Форма.8.1'!O57</f>
        <v>0</v>
      </c>
      <c r="P57" s="525">
        <f>'[1]Форма.8.1'!P57</f>
        <v>0</v>
      </c>
      <c r="Q57" s="432">
        <f t="shared" si="0"/>
        <v>0</v>
      </c>
      <c r="R57" s="430"/>
      <c r="S57" s="430"/>
      <c r="T57" s="525">
        <f>'[1]Форма.8.1'!T57</f>
        <v>0</v>
      </c>
      <c r="U57" s="525">
        <f>'[1]Форма.8.1'!U57</f>
        <v>0</v>
      </c>
      <c r="V57" s="525">
        <f>'[1]Форма.8.1'!V57</f>
        <v>0</v>
      </c>
      <c r="W57" s="525">
        <f>'[1]Форма.8.1'!W57</f>
        <v>0</v>
      </c>
      <c r="X57" s="525">
        <f>'[1]Форма.8.1'!X57</f>
        <v>0</v>
      </c>
      <c r="Y57" s="525">
        <f>'[1]Форма.8.1'!Y57</f>
        <v>0</v>
      </c>
      <c r="Z57" s="525">
        <f>'[1]Форма.8.1'!Z57</f>
        <v>0</v>
      </c>
      <c r="AA57" s="525">
        <f>'[1]Форма.8.1'!AA57</f>
        <v>0</v>
      </c>
      <c r="AB57" s="432">
        <f t="shared" si="1"/>
        <v>0</v>
      </c>
      <c r="AC57" s="525">
        <f>'[1]Форма.8.1'!AC57</f>
        <v>0</v>
      </c>
      <c r="AD57" s="525">
        <f>'[1]Форма.8.1'!AD57</f>
        <v>0</v>
      </c>
      <c r="AE57" s="432">
        <f t="shared" si="2"/>
        <v>0</v>
      </c>
      <c r="AF57" s="430"/>
      <c r="AG57" s="430"/>
      <c r="AH57" s="526">
        <f>'[1]Форма.8.1'!AH57</f>
        <v>0</v>
      </c>
      <c r="AI57" s="526">
        <f>'[1]Форма.8.1'!AI57</f>
        <v>0</v>
      </c>
      <c r="AJ57" s="526">
        <f>'[1]Форма.8.1'!AJ57</f>
        <v>0</v>
      </c>
      <c r="AK57" s="527">
        <f>'[1]Форма.8.1'!AK57</f>
        <v>0</v>
      </c>
      <c r="AL57" s="526">
        <f>'[1]Форма.8.1'!AL57</f>
        <v>0</v>
      </c>
      <c r="AM57" s="528">
        <f>'[1]Форма.8.1'!AM57</f>
        <v>0</v>
      </c>
      <c r="AN57" s="528">
        <f>'[1]Форма.8.1'!AN57</f>
        <v>0</v>
      </c>
      <c r="AP57" s="429">
        <f t="shared" si="3"/>
        <v>0</v>
      </c>
    </row>
    <row r="58" spans="2:42" ht="15" hidden="1">
      <c r="B58" s="425" t="s">
        <v>541</v>
      </c>
      <c r="C58" s="524" t="str">
        <f>'[1]Форма.8.1'!C58</f>
        <v>май</v>
      </c>
      <c r="D58" s="525">
        <f>'[1]Форма.8.1'!D58</f>
        <v>0</v>
      </c>
      <c r="E58" s="525">
        <f>'[1]Форма.8.1'!E58</f>
        <v>0</v>
      </c>
      <c r="F58" s="525">
        <f>'[1]Форма.8.1'!F58</f>
        <v>0</v>
      </c>
      <c r="G58" s="525">
        <f>'[1]Форма.8.1'!G58</f>
        <v>0</v>
      </c>
      <c r="H58" s="525">
        <f>'[1]Форма.8.1'!H58</f>
        <v>0</v>
      </c>
      <c r="I58" s="525">
        <f>'[1]Форма.8.1'!I58</f>
        <v>0</v>
      </c>
      <c r="J58" s="525">
        <f>'[1]Форма.8.1'!J58</f>
        <v>0</v>
      </c>
      <c r="K58" s="525">
        <f>'[1]Форма.8.1'!K58</f>
        <v>0</v>
      </c>
      <c r="L58" s="525">
        <f>'[1]Форма.8.1'!L58</f>
        <v>0</v>
      </c>
      <c r="M58" s="525">
        <f>'[1]Форма.8.1'!M58</f>
        <v>0</v>
      </c>
      <c r="N58" s="525">
        <f>'[1]Форма.8.1'!N58</f>
        <v>0</v>
      </c>
      <c r="O58" s="525">
        <f>'[1]Форма.8.1'!O58</f>
        <v>0</v>
      </c>
      <c r="P58" s="525">
        <f>'[1]Форма.8.1'!P58</f>
        <v>0</v>
      </c>
      <c r="Q58" s="432">
        <f t="shared" si="0"/>
        <v>0</v>
      </c>
      <c r="R58" s="430"/>
      <c r="S58" s="430"/>
      <c r="T58" s="525">
        <f>'[1]Форма.8.1'!T58</f>
        <v>0</v>
      </c>
      <c r="U58" s="525">
        <f>'[1]Форма.8.1'!U58</f>
        <v>0</v>
      </c>
      <c r="V58" s="525">
        <f>'[1]Форма.8.1'!V58</f>
        <v>0</v>
      </c>
      <c r="W58" s="525">
        <f>'[1]Форма.8.1'!W58</f>
        <v>0</v>
      </c>
      <c r="X58" s="525">
        <f>'[1]Форма.8.1'!X58</f>
        <v>0</v>
      </c>
      <c r="Y58" s="525">
        <f>'[1]Форма.8.1'!Y58</f>
        <v>0</v>
      </c>
      <c r="Z58" s="525">
        <f>'[1]Форма.8.1'!Z58</f>
        <v>0</v>
      </c>
      <c r="AA58" s="525">
        <f>'[1]Форма.8.1'!AA58</f>
        <v>0</v>
      </c>
      <c r="AB58" s="432">
        <f t="shared" si="1"/>
        <v>0</v>
      </c>
      <c r="AC58" s="525">
        <f>'[1]Форма.8.1'!AC58</f>
        <v>0</v>
      </c>
      <c r="AD58" s="525">
        <f>'[1]Форма.8.1'!AD58</f>
        <v>0</v>
      </c>
      <c r="AE58" s="432">
        <f t="shared" si="2"/>
        <v>0</v>
      </c>
      <c r="AF58" s="430"/>
      <c r="AG58" s="430"/>
      <c r="AH58" s="526">
        <f>'[1]Форма.8.1'!AH58</f>
        <v>0</v>
      </c>
      <c r="AI58" s="526">
        <f>'[1]Форма.8.1'!AI58</f>
        <v>0</v>
      </c>
      <c r="AJ58" s="526">
        <f>'[1]Форма.8.1'!AJ58</f>
        <v>0</v>
      </c>
      <c r="AK58" s="527">
        <f>'[1]Форма.8.1'!AK58</f>
        <v>0</v>
      </c>
      <c r="AL58" s="526">
        <f>'[1]Форма.8.1'!AL58</f>
        <v>0</v>
      </c>
      <c r="AM58" s="528">
        <f>'[1]Форма.8.1'!AM58</f>
        <v>0</v>
      </c>
      <c r="AN58" s="528">
        <f>'[1]Форма.8.1'!AN58</f>
        <v>0</v>
      </c>
      <c r="AP58" s="429">
        <f t="shared" si="3"/>
        <v>0</v>
      </c>
    </row>
    <row r="59" spans="2:42" ht="15" hidden="1">
      <c r="B59" s="425" t="s">
        <v>542</v>
      </c>
      <c r="C59" s="524" t="str">
        <f>'[1]Форма.8.1'!C59</f>
        <v>май</v>
      </c>
      <c r="D59" s="525">
        <f>'[1]Форма.8.1'!D59</f>
        <v>0</v>
      </c>
      <c r="E59" s="525">
        <f>'[1]Форма.8.1'!E59</f>
        <v>0</v>
      </c>
      <c r="F59" s="525">
        <f>'[1]Форма.8.1'!F59</f>
        <v>0</v>
      </c>
      <c r="G59" s="525">
        <f>'[1]Форма.8.1'!G59</f>
        <v>0</v>
      </c>
      <c r="H59" s="525">
        <f>'[1]Форма.8.1'!H59</f>
        <v>0</v>
      </c>
      <c r="I59" s="525">
        <f>'[1]Форма.8.1'!I59</f>
        <v>0</v>
      </c>
      <c r="J59" s="525">
        <f>'[1]Форма.8.1'!J59</f>
        <v>0</v>
      </c>
      <c r="K59" s="525">
        <f>'[1]Форма.8.1'!K59</f>
        <v>0</v>
      </c>
      <c r="L59" s="525">
        <f>'[1]Форма.8.1'!L59</f>
        <v>0</v>
      </c>
      <c r="M59" s="525">
        <f>'[1]Форма.8.1'!M59</f>
        <v>0</v>
      </c>
      <c r="N59" s="525">
        <f>'[1]Форма.8.1'!N59</f>
        <v>0</v>
      </c>
      <c r="O59" s="525">
        <f>'[1]Форма.8.1'!O59</f>
        <v>0</v>
      </c>
      <c r="P59" s="525">
        <f>'[1]Форма.8.1'!P59</f>
        <v>0</v>
      </c>
      <c r="Q59" s="432">
        <f t="shared" si="0"/>
        <v>0</v>
      </c>
      <c r="R59" s="430"/>
      <c r="S59" s="430"/>
      <c r="T59" s="525">
        <f>'[1]Форма.8.1'!T59</f>
        <v>0</v>
      </c>
      <c r="U59" s="525">
        <f>'[1]Форма.8.1'!U59</f>
        <v>0</v>
      </c>
      <c r="V59" s="525">
        <f>'[1]Форма.8.1'!V59</f>
        <v>0</v>
      </c>
      <c r="W59" s="525">
        <f>'[1]Форма.8.1'!W59</f>
        <v>0</v>
      </c>
      <c r="X59" s="525">
        <f>'[1]Форма.8.1'!X59</f>
        <v>0</v>
      </c>
      <c r="Y59" s="525">
        <f>'[1]Форма.8.1'!Y59</f>
        <v>0</v>
      </c>
      <c r="Z59" s="525">
        <f>'[1]Форма.8.1'!Z59</f>
        <v>0</v>
      </c>
      <c r="AA59" s="525">
        <f>'[1]Форма.8.1'!AA59</f>
        <v>0</v>
      </c>
      <c r="AB59" s="432">
        <f t="shared" si="1"/>
        <v>0</v>
      </c>
      <c r="AC59" s="525">
        <f>'[1]Форма.8.1'!AC59</f>
        <v>0</v>
      </c>
      <c r="AD59" s="525">
        <f>'[1]Форма.8.1'!AD59</f>
        <v>0</v>
      </c>
      <c r="AE59" s="432">
        <f t="shared" si="2"/>
        <v>0</v>
      </c>
      <c r="AF59" s="430"/>
      <c r="AG59" s="430"/>
      <c r="AH59" s="526">
        <f>'[1]Форма.8.1'!AH59</f>
        <v>0</v>
      </c>
      <c r="AI59" s="526">
        <f>'[1]Форма.8.1'!AI59</f>
        <v>0</v>
      </c>
      <c r="AJ59" s="526">
        <f>'[1]Форма.8.1'!AJ59</f>
        <v>0</v>
      </c>
      <c r="AK59" s="527">
        <f>'[1]Форма.8.1'!AK59</f>
        <v>0</v>
      </c>
      <c r="AL59" s="526">
        <f>'[1]Форма.8.1'!AL59</f>
        <v>0</v>
      </c>
      <c r="AM59" s="528">
        <f>'[1]Форма.8.1'!AM59</f>
        <v>0</v>
      </c>
      <c r="AN59" s="528">
        <f>'[1]Форма.8.1'!AN59</f>
        <v>0</v>
      </c>
      <c r="AP59" s="429">
        <f t="shared" si="3"/>
        <v>0</v>
      </c>
    </row>
    <row r="60" spans="2:42" ht="15" hidden="1">
      <c r="B60" s="425" t="s">
        <v>543</v>
      </c>
      <c r="C60" s="524" t="str">
        <f>'[1]Форма.8.1'!C60</f>
        <v>май</v>
      </c>
      <c r="D60" s="525">
        <f>'[1]Форма.8.1'!D60</f>
        <v>0</v>
      </c>
      <c r="E60" s="525">
        <f>'[1]Форма.8.1'!E60</f>
        <v>0</v>
      </c>
      <c r="F60" s="525">
        <f>'[1]Форма.8.1'!F60</f>
        <v>0</v>
      </c>
      <c r="G60" s="525">
        <f>'[1]Форма.8.1'!G60</f>
        <v>0</v>
      </c>
      <c r="H60" s="525">
        <f>'[1]Форма.8.1'!H60</f>
        <v>0</v>
      </c>
      <c r="I60" s="525">
        <f>'[1]Форма.8.1'!I60</f>
        <v>0</v>
      </c>
      <c r="J60" s="525">
        <f>'[1]Форма.8.1'!J60</f>
        <v>0</v>
      </c>
      <c r="K60" s="525">
        <f>'[1]Форма.8.1'!K60</f>
        <v>0</v>
      </c>
      <c r="L60" s="525">
        <f>'[1]Форма.8.1'!L60</f>
        <v>0</v>
      </c>
      <c r="M60" s="525">
        <f>'[1]Форма.8.1'!M60</f>
        <v>0</v>
      </c>
      <c r="N60" s="525">
        <f>'[1]Форма.8.1'!N60</f>
        <v>0</v>
      </c>
      <c r="O60" s="525">
        <f>'[1]Форма.8.1'!O60</f>
        <v>0</v>
      </c>
      <c r="P60" s="525">
        <f>'[1]Форма.8.1'!P60</f>
        <v>0</v>
      </c>
      <c r="Q60" s="432">
        <f t="shared" si="0"/>
        <v>0</v>
      </c>
      <c r="R60" s="430"/>
      <c r="S60" s="430"/>
      <c r="T60" s="525">
        <f>'[1]Форма.8.1'!T60</f>
        <v>0</v>
      </c>
      <c r="U60" s="525">
        <f>'[1]Форма.8.1'!U60</f>
        <v>0</v>
      </c>
      <c r="V60" s="525">
        <f>'[1]Форма.8.1'!V60</f>
        <v>0</v>
      </c>
      <c r="W60" s="525">
        <f>'[1]Форма.8.1'!W60</f>
        <v>0</v>
      </c>
      <c r="X60" s="525">
        <f>'[1]Форма.8.1'!X60</f>
        <v>0</v>
      </c>
      <c r="Y60" s="525">
        <f>'[1]Форма.8.1'!Y60</f>
        <v>0</v>
      </c>
      <c r="Z60" s="525">
        <f>'[1]Форма.8.1'!Z60</f>
        <v>0</v>
      </c>
      <c r="AA60" s="525">
        <f>'[1]Форма.8.1'!AA60</f>
        <v>0</v>
      </c>
      <c r="AB60" s="432">
        <f t="shared" si="1"/>
        <v>0</v>
      </c>
      <c r="AC60" s="525">
        <f>'[1]Форма.8.1'!AC60</f>
        <v>0</v>
      </c>
      <c r="AD60" s="525">
        <f>'[1]Форма.8.1'!AD60</f>
        <v>0</v>
      </c>
      <c r="AE60" s="432">
        <f t="shared" si="2"/>
        <v>0</v>
      </c>
      <c r="AF60" s="430"/>
      <c r="AG60" s="430"/>
      <c r="AH60" s="526">
        <f>'[1]Форма.8.1'!AH60</f>
        <v>0</v>
      </c>
      <c r="AI60" s="526">
        <f>'[1]Форма.8.1'!AI60</f>
        <v>0</v>
      </c>
      <c r="AJ60" s="526">
        <f>'[1]Форма.8.1'!AJ60</f>
        <v>0</v>
      </c>
      <c r="AK60" s="527">
        <f>'[1]Форма.8.1'!AK60</f>
        <v>0</v>
      </c>
      <c r="AL60" s="526">
        <f>'[1]Форма.8.1'!AL60</f>
        <v>0</v>
      </c>
      <c r="AM60" s="528">
        <f>'[1]Форма.8.1'!AM60</f>
        <v>0</v>
      </c>
      <c r="AN60" s="528">
        <f>'[1]Форма.8.1'!AN60</f>
        <v>0</v>
      </c>
      <c r="AP60" s="429">
        <f t="shared" si="3"/>
        <v>0</v>
      </c>
    </row>
    <row r="61" spans="2:42" ht="15" hidden="1">
      <c r="B61" s="425" t="s">
        <v>544</v>
      </c>
      <c r="C61" s="524" t="str">
        <f>'[1]Форма.8.1'!C61</f>
        <v>май</v>
      </c>
      <c r="D61" s="525">
        <f>'[1]Форма.8.1'!D61</f>
        <v>0</v>
      </c>
      <c r="E61" s="525">
        <f>'[1]Форма.8.1'!E61</f>
        <v>0</v>
      </c>
      <c r="F61" s="525">
        <f>'[1]Форма.8.1'!F61</f>
        <v>0</v>
      </c>
      <c r="G61" s="525">
        <f>'[1]Форма.8.1'!G61</f>
        <v>0</v>
      </c>
      <c r="H61" s="525">
        <f>'[1]Форма.8.1'!H61</f>
        <v>0</v>
      </c>
      <c r="I61" s="525">
        <f>'[1]Форма.8.1'!I61</f>
        <v>0</v>
      </c>
      <c r="J61" s="525">
        <f>'[1]Форма.8.1'!J61</f>
        <v>0</v>
      </c>
      <c r="K61" s="525">
        <f>'[1]Форма.8.1'!K61</f>
        <v>0</v>
      </c>
      <c r="L61" s="525">
        <f>'[1]Форма.8.1'!L61</f>
        <v>0</v>
      </c>
      <c r="M61" s="525">
        <f>'[1]Форма.8.1'!M61</f>
        <v>0</v>
      </c>
      <c r="N61" s="525">
        <f>'[1]Форма.8.1'!N61</f>
        <v>0</v>
      </c>
      <c r="O61" s="525">
        <f>'[1]Форма.8.1'!O61</f>
        <v>0</v>
      </c>
      <c r="P61" s="525">
        <f>'[1]Форма.8.1'!P61</f>
        <v>0</v>
      </c>
      <c r="Q61" s="432">
        <f t="shared" si="0"/>
        <v>0</v>
      </c>
      <c r="R61" s="430"/>
      <c r="S61" s="430"/>
      <c r="T61" s="525">
        <f>'[1]Форма.8.1'!T61</f>
        <v>0</v>
      </c>
      <c r="U61" s="525">
        <f>'[1]Форма.8.1'!U61</f>
        <v>0</v>
      </c>
      <c r="V61" s="525">
        <f>'[1]Форма.8.1'!V61</f>
        <v>0</v>
      </c>
      <c r="W61" s="525">
        <f>'[1]Форма.8.1'!W61</f>
        <v>0</v>
      </c>
      <c r="X61" s="525">
        <f>'[1]Форма.8.1'!X61</f>
        <v>0</v>
      </c>
      <c r="Y61" s="525">
        <f>'[1]Форма.8.1'!Y61</f>
        <v>0</v>
      </c>
      <c r="Z61" s="525">
        <f>'[1]Форма.8.1'!Z61</f>
        <v>0</v>
      </c>
      <c r="AA61" s="525">
        <f>'[1]Форма.8.1'!AA61</f>
        <v>0</v>
      </c>
      <c r="AB61" s="432">
        <f t="shared" si="1"/>
        <v>0</v>
      </c>
      <c r="AC61" s="525">
        <f>'[1]Форма.8.1'!AC61</f>
        <v>0</v>
      </c>
      <c r="AD61" s="525">
        <f>'[1]Форма.8.1'!AD61</f>
        <v>0</v>
      </c>
      <c r="AE61" s="432">
        <f t="shared" si="2"/>
        <v>0</v>
      </c>
      <c r="AF61" s="430"/>
      <c r="AG61" s="430"/>
      <c r="AH61" s="526">
        <f>'[1]Форма.8.1'!AH61</f>
        <v>0</v>
      </c>
      <c r="AI61" s="526">
        <f>'[1]Форма.8.1'!AI61</f>
        <v>0</v>
      </c>
      <c r="AJ61" s="526">
        <f>'[1]Форма.8.1'!AJ61</f>
        <v>0</v>
      </c>
      <c r="AK61" s="527">
        <f>'[1]Форма.8.1'!AK61</f>
        <v>0</v>
      </c>
      <c r="AL61" s="526">
        <f>'[1]Форма.8.1'!AL61</f>
        <v>0</v>
      </c>
      <c r="AM61" s="528">
        <f>'[1]Форма.8.1'!AM61</f>
        <v>0</v>
      </c>
      <c r="AN61" s="528">
        <f>'[1]Форма.8.1'!AN61</f>
        <v>0</v>
      </c>
      <c r="AP61" s="429">
        <f t="shared" si="3"/>
        <v>0</v>
      </c>
    </row>
    <row r="62" spans="1:42" s="434" customFormat="1" ht="30">
      <c r="A62" s="430"/>
      <c r="B62" s="431" t="s">
        <v>176</v>
      </c>
      <c r="C62" s="524" t="str">
        <f>'[1]Форма.8.1'!C62</f>
        <v>июнь</v>
      </c>
      <c r="D62" s="525" t="str">
        <f>'[1]Форма.8.1'!D62</f>
        <v>ВЛ-0,4кВ</v>
      </c>
      <c r="E62" s="525" t="str">
        <f>'[1]Форма.8.1'!E62</f>
        <v>ВЛ</v>
      </c>
      <c r="F62" s="525">
        <f>'[1]Форма.8.1'!F62</f>
        <v>6</v>
      </c>
      <c r="G62" s="525" t="str">
        <f>'[1]Форма.8.1'!G62</f>
        <v>прохождение грозового фронта, падение двух елей</v>
      </c>
      <c r="H62" s="525">
        <f>'[1]Форма.8.1'!H62</f>
        <v>0</v>
      </c>
      <c r="I62" s="525">
        <f>'[1]Форма.8.1'!I62</f>
        <v>0</v>
      </c>
      <c r="J62" s="525">
        <f>'[1]Форма.8.1'!J62</f>
        <v>0</v>
      </c>
      <c r="K62" s="525">
        <f>'[1]Форма.8.1'!K62</f>
        <v>0</v>
      </c>
      <c r="L62" s="525">
        <f>'[1]Форма.8.1'!L62</f>
        <v>0</v>
      </c>
      <c r="M62" s="525">
        <f>'[1]Форма.8.1'!M62</f>
        <v>0</v>
      </c>
      <c r="N62" s="525">
        <f>'[1]Форма.8.1'!N62</f>
        <v>2</v>
      </c>
      <c r="O62" s="525">
        <f>'[1]Форма.8.1'!O62</f>
        <v>0</v>
      </c>
      <c r="P62" s="525">
        <f>'[1]Форма.8.1'!P62</f>
        <v>0</v>
      </c>
      <c r="Q62" s="432">
        <f t="shared" si="0"/>
        <v>2</v>
      </c>
      <c r="R62" s="430"/>
      <c r="S62" s="430"/>
      <c r="T62" s="525">
        <f>'[1]Форма.8.1'!T62</f>
        <v>0</v>
      </c>
      <c r="U62" s="525">
        <f>'[1]Форма.8.1'!U62</f>
        <v>0</v>
      </c>
      <c r="V62" s="525">
        <f>'[1]Форма.8.1'!V62</f>
        <v>0</v>
      </c>
      <c r="W62" s="525">
        <f>'[1]Форма.8.1'!W62</f>
        <v>0</v>
      </c>
      <c r="X62" s="525">
        <f>'[1]Форма.8.1'!X62</f>
        <v>2</v>
      </c>
      <c r="Y62" s="525">
        <f>'[1]Форма.8.1'!Y62</f>
        <v>2</v>
      </c>
      <c r="Z62" s="525">
        <f>'[1]Форма.8.1'!Z62</f>
        <v>0</v>
      </c>
      <c r="AA62" s="525">
        <f>'[1]Форма.8.1'!AA62</f>
        <v>0</v>
      </c>
      <c r="AB62" s="432">
        <f t="shared" si="1"/>
        <v>2</v>
      </c>
      <c r="AC62" s="525">
        <f>'[1]Форма.8.1'!AC62</f>
        <v>0</v>
      </c>
      <c r="AD62" s="525">
        <f>'[1]Форма.8.1'!AD62</f>
        <v>0</v>
      </c>
      <c r="AE62" s="432">
        <f t="shared" si="2"/>
        <v>2</v>
      </c>
      <c r="AF62" s="430"/>
      <c r="AG62" s="430"/>
      <c r="AH62" s="526" t="str">
        <f>'[1]Форма.8.1'!AH62</f>
        <v>17час. 30мин   24.06.2015г</v>
      </c>
      <c r="AI62" s="526" t="str">
        <f>'[1]Форма.8.1'!AI62</f>
        <v>4час. 00мин                 25.06.2015г</v>
      </c>
      <c r="AJ62" s="526" t="str">
        <f>'[1]Форма.8.1'!AJ62</f>
        <v>4час30мин         25.06.2015г</v>
      </c>
      <c r="AK62" s="527">
        <f>'[1]Форма.8.1'!AK62</f>
        <v>11</v>
      </c>
      <c r="AL62" s="526">
        <f>'[1]Форма.8.1'!AL62</f>
        <v>0.02</v>
      </c>
      <c r="AM62" s="528" t="str">
        <f>'[1]Форма.8.1'!AM62</f>
        <v>журнал</v>
      </c>
      <c r="AN62" s="528" t="str">
        <f>'[1]Форма.8.1'!AN62</f>
        <v>оперативный журнал</v>
      </c>
      <c r="AO62" s="430"/>
      <c r="AP62" s="433">
        <f t="shared" si="3"/>
        <v>22</v>
      </c>
    </row>
    <row r="63" spans="2:42" ht="15" hidden="1">
      <c r="B63" s="425" t="s">
        <v>545</v>
      </c>
      <c r="C63" s="524" t="str">
        <f>'[1]Форма.8.1'!C63</f>
        <v>июнь</v>
      </c>
      <c r="D63" s="525">
        <f>'[1]Форма.8.1'!D63</f>
        <v>0</v>
      </c>
      <c r="E63" s="525">
        <f>'[1]Форма.8.1'!E63</f>
        <v>0</v>
      </c>
      <c r="F63" s="525">
        <f>'[1]Форма.8.1'!F63</f>
        <v>0</v>
      </c>
      <c r="G63" s="525">
        <f>'[1]Форма.8.1'!G63</f>
        <v>0</v>
      </c>
      <c r="H63" s="525">
        <f>'[1]Форма.8.1'!H63</f>
        <v>0</v>
      </c>
      <c r="I63" s="525">
        <f>'[1]Форма.8.1'!I63</f>
        <v>0</v>
      </c>
      <c r="J63" s="525">
        <f>'[1]Форма.8.1'!J63</f>
        <v>0</v>
      </c>
      <c r="K63" s="525">
        <f>'[1]Форма.8.1'!K63</f>
        <v>0</v>
      </c>
      <c r="L63" s="525">
        <f>'[1]Форма.8.1'!L63</f>
        <v>0</v>
      </c>
      <c r="M63" s="525">
        <f>'[1]Форма.8.1'!M63</f>
        <v>0</v>
      </c>
      <c r="N63" s="525">
        <f>'[1]Форма.8.1'!N63</f>
        <v>0</v>
      </c>
      <c r="O63" s="525">
        <f>'[1]Форма.8.1'!O63</f>
        <v>0</v>
      </c>
      <c r="P63" s="525">
        <f>'[1]Форма.8.1'!P63</f>
        <v>0</v>
      </c>
      <c r="Q63" s="432">
        <f t="shared" si="0"/>
        <v>0</v>
      </c>
      <c r="R63" s="430"/>
      <c r="S63" s="430"/>
      <c r="T63" s="525">
        <f>'[1]Форма.8.1'!T63</f>
        <v>0</v>
      </c>
      <c r="U63" s="525">
        <f>'[1]Форма.8.1'!U63</f>
        <v>0</v>
      </c>
      <c r="V63" s="525">
        <f>'[1]Форма.8.1'!V63</f>
        <v>0</v>
      </c>
      <c r="W63" s="525">
        <f>'[1]Форма.8.1'!W63</f>
        <v>0</v>
      </c>
      <c r="X63" s="525">
        <f>'[1]Форма.8.1'!X63</f>
        <v>0</v>
      </c>
      <c r="Y63" s="525">
        <f>'[1]Форма.8.1'!Y63</f>
        <v>0</v>
      </c>
      <c r="Z63" s="525">
        <f>'[1]Форма.8.1'!Z63</f>
        <v>0</v>
      </c>
      <c r="AA63" s="525">
        <f>'[1]Форма.8.1'!AA63</f>
        <v>0</v>
      </c>
      <c r="AB63" s="432">
        <f t="shared" si="1"/>
        <v>0</v>
      </c>
      <c r="AC63" s="525">
        <f>'[1]Форма.8.1'!AC63</f>
        <v>0</v>
      </c>
      <c r="AD63" s="525">
        <f>'[1]Форма.8.1'!AD63</f>
        <v>0</v>
      </c>
      <c r="AE63" s="432">
        <f t="shared" si="2"/>
        <v>0</v>
      </c>
      <c r="AF63" s="430"/>
      <c r="AG63" s="430"/>
      <c r="AH63" s="526">
        <f>'[1]Форма.8.1'!AH63</f>
        <v>0</v>
      </c>
      <c r="AI63" s="526">
        <f>'[1]Форма.8.1'!AI63</f>
        <v>0</v>
      </c>
      <c r="AJ63" s="526">
        <f>'[1]Форма.8.1'!AJ63</f>
        <v>0</v>
      </c>
      <c r="AK63" s="527">
        <f>'[1]Форма.8.1'!AK63</f>
        <v>0</v>
      </c>
      <c r="AL63" s="526">
        <f>'[1]Форма.8.1'!AL63</f>
        <v>0</v>
      </c>
      <c r="AM63" s="528">
        <f>'[1]Форма.8.1'!AM63</f>
        <v>0</v>
      </c>
      <c r="AN63" s="528">
        <f>'[1]Форма.8.1'!AN63</f>
        <v>0</v>
      </c>
      <c r="AP63" s="429">
        <f t="shared" si="3"/>
        <v>0</v>
      </c>
    </row>
    <row r="64" spans="2:42" ht="15" hidden="1">
      <c r="B64" s="425" t="s">
        <v>546</v>
      </c>
      <c r="C64" s="524" t="str">
        <f>'[1]Форма.8.1'!C64</f>
        <v>июнь</v>
      </c>
      <c r="D64" s="525">
        <f>'[1]Форма.8.1'!D64</f>
        <v>0</v>
      </c>
      <c r="E64" s="525">
        <f>'[1]Форма.8.1'!E64</f>
        <v>0</v>
      </c>
      <c r="F64" s="525">
        <f>'[1]Форма.8.1'!F64</f>
        <v>0</v>
      </c>
      <c r="G64" s="525">
        <f>'[1]Форма.8.1'!G64</f>
        <v>0</v>
      </c>
      <c r="H64" s="525">
        <f>'[1]Форма.8.1'!H64</f>
        <v>0</v>
      </c>
      <c r="I64" s="525">
        <f>'[1]Форма.8.1'!I64</f>
        <v>0</v>
      </c>
      <c r="J64" s="525">
        <f>'[1]Форма.8.1'!J64</f>
        <v>0</v>
      </c>
      <c r="K64" s="525">
        <f>'[1]Форма.8.1'!K64</f>
        <v>0</v>
      </c>
      <c r="L64" s="525">
        <f>'[1]Форма.8.1'!L64</f>
        <v>0</v>
      </c>
      <c r="M64" s="525">
        <f>'[1]Форма.8.1'!M64</f>
        <v>0</v>
      </c>
      <c r="N64" s="525">
        <f>'[1]Форма.8.1'!N64</f>
        <v>0</v>
      </c>
      <c r="O64" s="525">
        <f>'[1]Форма.8.1'!O64</f>
        <v>0</v>
      </c>
      <c r="P64" s="525">
        <f>'[1]Форма.8.1'!P64</f>
        <v>0</v>
      </c>
      <c r="Q64" s="432">
        <f t="shared" si="0"/>
        <v>0</v>
      </c>
      <c r="R64" s="430"/>
      <c r="S64" s="430"/>
      <c r="T64" s="525">
        <f>'[1]Форма.8.1'!T64</f>
        <v>0</v>
      </c>
      <c r="U64" s="525">
        <f>'[1]Форма.8.1'!U64</f>
        <v>0</v>
      </c>
      <c r="V64" s="525">
        <f>'[1]Форма.8.1'!V64</f>
        <v>0</v>
      </c>
      <c r="W64" s="525">
        <f>'[1]Форма.8.1'!W64</f>
        <v>0</v>
      </c>
      <c r="X64" s="525">
        <f>'[1]Форма.8.1'!X64</f>
        <v>0</v>
      </c>
      <c r="Y64" s="525">
        <f>'[1]Форма.8.1'!Y64</f>
        <v>0</v>
      </c>
      <c r="Z64" s="525">
        <f>'[1]Форма.8.1'!Z64</f>
        <v>0</v>
      </c>
      <c r="AA64" s="525">
        <f>'[1]Форма.8.1'!AA64</f>
        <v>0</v>
      </c>
      <c r="AB64" s="432">
        <f t="shared" si="1"/>
        <v>0</v>
      </c>
      <c r="AC64" s="525">
        <f>'[1]Форма.8.1'!AC64</f>
        <v>0</v>
      </c>
      <c r="AD64" s="525">
        <f>'[1]Форма.8.1'!AD64</f>
        <v>0</v>
      </c>
      <c r="AE64" s="432">
        <f t="shared" si="2"/>
        <v>0</v>
      </c>
      <c r="AF64" s="430"/>
      <c r="AG64" s="430"/>
      <c r="AH64" s="526">
        <f>'[1]Форма.8.1'!AH64</f>
        <v>0</v>
      </c>
      <c r="AI64" s="526">
        <f>'[1]Форма.8.1'!AI64</f>
        <v>0</v>
      </c>
      <c r="AJ64" s="526">
        <f>'[1]Форма.8.1'!AJ64</f>
        <v>0</v>
      </c>
      <c r="AK64" s="527">
        <f>'[1]Форма.8.1'!AK64</f>
        <v>0</v>
      </c>
      <c r="AL64" s="526">
        <f>'[1]Форма.8.1'!AL64</f>
        <v>0</v>
      </c>
      <c r="AM64" s="528">
        <f>'[1]Форма.8.1'!AM64</f>
        <v>0</v>
      </c>
      <c r="AN64" s="528">
        <f>'[1]Форма.8.1'!AN64</f>
        <v>0</v>
      </c>
      <c r="AP64" s="429">
        <f t="shared" si="3"/>
        <v>0</v>
      </c>
    </row>
    <row r="65" spans="2:42" ht="15" hidden="1">
      <c r="B65" s="425" t="s">
        <v>547</v>
      </c>
      <c r="C65" s="524" t="str">
        <f>'[1]Форма.8.1'!C65</f>
        <v>июнь</v>
      </c>
      <c r="D65" s="525">
        <f>'[1]Форма.8.1'!D65</f>
        <v>0</v>
      </c>
      <c r="E65" s="525">
        <f>'[1]Форма.8.1'!E65</f>
        <v>0</v>
      </c>
      <c r="F65" s="525">
        <f>'[1]Форма.8.1'!F65</f>
        <v>0</v>
      </c>
      <c r="G65" s="525">
        <f>'[1]Форма.8.1'!G65</f>
        <v>0</v>
      </c>
      <c r="H65" s="525">
        <f>'[1]Форма.8.1'!H65</f>
        <v>0</v>
      </c>
      <c r="I65" s="525">
        <f>'[1]Форма.8.1'!I65</f>
        <v>0</v>
      </c>
      <c r="J65" s="525">
        <f>'[1]Форма.8.1'!J65</f>
        <v>0</v>
      </c>
      <c r="K65" s="525">
        <f>'[1]Форма.8.1'!K65</f>
        <v>0</v>
      </c>
      <c r="L65" s="525">
        <f>'[1]Форма.8.1'!L65</f>
        <v>0</v>
      </c>
      <c r="M65" s="525">
        <f>'[1]Форма.8.1'!M65</f>
        <v>0</v>
      </c>
      <c r="N65" s="525">
        <f>'[1]Форма.8.1'!N65</f>
        <v>0</v>
      </c>
      <c r="O65" s="525">
        <f>'[1]Форма.8.1'!O65</f>
        <v>0</v>
      </c>
      <c r="P65" s="525">
        <f>'[1]Форма.8.1'!P65</f>
        <v>0</v>
      </c>
      <c r="Q65" s="432">
        <f t="shared" si="0"/>
        <v>0</v>
      </c>
      <c r="R65" s="430"/>
      <c r="S65" s="430"/>
      <c r="T65" s="525">
        <f>'[1]Форма.8.1'!T65</f>
        <v>0</v>
      </c>
      <c r="U65" s="525">
        <f>'[1]Форма.8.1'!U65</f>
        <v>0</v>
      </c>
      <c r="V65" s="525">
        <f>'[1]Форма.8.1'!V65</f>
        <v>0</v>
      </c>
      <c r="W65" s="525">
        <f>'[1]Форма.8.1'!W65</f>
        <v>0</v>
      </c>
      <c r="X65" s="525">
        <f>'[1]Форма.8.1'!X65</f>
        <v>0</v>
      </c>
      <c r="Y65" s="525">
        <f>'[1]Форма.8.1'!Y65</f>
        <v>0</v>
      </c>
      <c r="Z65" s="525">
        <f>'[1]Форма.8.1'!Z65</f>
        <v>0</v>
      </c>
      <c r="AA65" s="525">
        <f>'[1]Форма.8.1'!AA65</f>
        <v>0</v>
      </c>
      <c r="AB65" s="432">
        <f t="shared" si="1"/>
        <v>0</v>
      </c>
      <c r="AC65" s="525">
        <f>'[1]Форма.8.1'!AC65</f>
        <v>0</v>
      </c>
      <c r="AD65" s="525">
        <f>'[1]Форма.8.1'!AD65</f>
        <v>0</v>
      </c>
      <c r="AE65" s="432">
        <f t="shared" si="2"/>
        <v>0</v>
      </c>
      <c r="AF65" s="430"/>
      <c r="AG65" s="430"/>
      <c r="AH65" s="526">
        <f>'[1]Форма.8.1'!AH65</f>
        <v>0</v>
      </c>
      <c r="AI65" s="526">
        <f>'[1]Форма.8.1'!AI65</f>
        <v>0</v>
      </c>
      <c r="AJ65" s="526">
        <f>'[1]Форма.8.1'!AJ65</f>
        <v>0</v>
      </c>
      <c r="AK65" s="527">
        <f>'[1]Форма.8.1'!AK65</f>
        <v>0</v>
      </c>
      <c r="AL65" s="526">
        <f>'[1]Форма.8.1'!AL65</f>
        <v>0</v>
      </c>
      <c r="AM65" s="528">
        <f>'[1]Форма.8.1'!AM65</f>
        <v>0</v>
      </c>
      <c r="AN65" s="528">
        <f>'[1]Форма.8.1'!AN65</f>
        <v>0</v>
      </c>
      <c r="AP65" s="429">
        <f t="shared" si="3"/>
        <v>0</v>
      </c>
    </row>
    <row r="66" spans="2:42" ht="15" hidden="1">
      <c r="B66" s="425" t="s">
        <v>548</v>
      </c>
      <c r="C66" s="524" t="str">
        <f>'[1]Форма.8.1'!C66</f>
        <v>июнь</v>
      </c>
      <c r="D66" s="525">
        <f>'[1]Форма.8.1'!D66</f>
        <v>0</v>
      </c>
      <c r="E66" s="525">
        <f>'[1]Форма.8.1'!E66</f>
        <v>0</v>
      </c>
      <c r="F66" s="525">
        <f>'[1]Форма.8.1'!F66</f>
        <v>0</v>
      </c>
      <c r="G66" s="525">
        <f>'[1]Форма.8.1'!G66</f>
        <v>0</v>
      </c>
      <c r="H66" s="525">
        <f>'[1]Форма.8.1'!H66</f>
        <v>0</v>
      </c>
      <c r="I66" s="525">
        <f>'[1]Форма.8.1'!I66</f>
        <v>0</v>
      </c>
      <c r="J66" s="525">
        <f>'[1]Форма.8.1'!J66</f>
        <v>0</v>
      </c>
      <c r="K66" s="525">
        <f>'[1]Форма.8.1'!K66</f>
        <v>0</v>
      </c>
      <c r="L66" s="525">
        <f>'[1]Форма.8.1'!L66</f>
        <v>0</v>
      </c>
      <c r="M66" s="525">
        <f>'[1]Форма.8.1'!M66</f>
        <v>0</v>
      </c>
      <c r="N66" s="525">
        <f>'[1]Форма.8.1'!N66</f>
        <v>0</v>
      </c>
      <c r="O66" s="525">
        <f>'[1]Форма.8.1'!O66</f>
        <v>0</v>
      </c>
      <c r="P66" s="525">
        <f>'[1]Форма.8.1'!P66</f>
        <v>0</v>
      </c>
      <c r="Q66" s="432">
        <f t="shared" si="0"/>
        <v>0</v>
      </c>
      <c r="R66" s="430"/>
      <c r="S66" s="430"/>
      <c r="T66" s="525">
        <f>'[1]Форма.8.1'!T66</f>
        <v>0</v>
      </c>
      <c r="U66" s="525">
        <f>'[1]Форма.8.1'!U66</f>
        <v>0</v>
      </c>
      <c r="V66" s="525">
        <f>'[1]Форма.8.1'!V66</f>
        <v>0</v>
      </c>
      <c r="W66" s="525">
        <f>'[1]Форма.8.1'!W66</f>
        <v>0</v>
      </c>
      <c r="X66" s="525">
        <f>'[1]Форма.8.1'!X66</f>
        <v>0</v>
      </c>
      <c r="Y66" s="525">
        <f>'[1]Форма.8.1'!Y66</f>
        <v>0</v>
      </c>
      <c r="Z66" s="525">
        <f>'[1]Форма.8.1'!Z66</f>
        <v>0</v>
      </c>
      <c r="AA66" s="525">
        <f>'[1]Форма.8.1'!AA66</f>
        <v>0</v>
      </c>
      <c r="AB66" s="432">
        <f t="shared" si="1"/>
        <v>0</v>
      </c>
      <c r="AC66" s="525">
        <f>'[1]Форма.8.1'!AC66</f>
        <v>0</v>
      </c>
      <c r="AD66" s="525">
        <f>'[1]Форма.8.1'!AD66</f>
        <v>0</v>
      </c>
      <c r="AE66" s="432">
        <f t="shared" si="2"/>
        <v>0</v>
      </c>
      <c r="AF66" s="430"/>
      <c r="AG66" s="430"/>
      <c r="AH66" s="526">
        <f>'[1]Форма.8.1'!AH66</f>
        <v>0</v>
      </c>
      <c r="AI66" s="526">
        <f>'[1]Форма.8.1'!AI66</f>
        <v>0</v>
      </c>
      <c r="AJ66" s="526">
        <f>'[1]Форма.8.1'!AJ66</f>
        <v>0</v>
      </c>
      <c r="AK66" s="527">
        <f>'[1]Форма.8.1'!AK66</f>
        <v>0</v>
      </c>
      <c r="AL66" s="526">
        <f>'[1]Форма.8.1'!AL66</f>
        <v>0</v>
      </c>
      <c r="AM66" s="528">
        <f>'[1]Форма.8.1'!AM66</f>
        <v>0</v>
      </c>
      <c r="AN66" s="528">
        <f>'[1]Форма.8.1'!AN66</f>
        <v>0</v>
      </c>
      <c r="AP66" s="429">
        <f t="shared" si="3"/>
        <v>0</v>
      </c>
    </row>
    <row r="67" spans="2:42" ht="15" hidden="1">
      <c r="B67" s="425" t="s">
        <v>549</v>
      </c>
      <c r="C67" s="524" t="str">
        <f>'[1]Форма.8.1'!C67</f>
        <v>июнь</v>
      </c>
      <c r="D67" s="525">
        <f>'[1]Форма.8.1'!D67</f>
        <v>0</v>
      </c>
      <c r="E67" s="525">
        <f>'[1]Форма.8.1'!E67</f>
        <v>0</v>
      </c>
      <c r="F67" s="525">
        <f>'[1]Форма.8.1'!F67</f>
        <v>0</v>
      </c>
      <c r="G67" s="525">
        <f>'[1]Форма.8.1'!G67</f>
        <v>0</v>
      </c>
      <c r="H67" s="525">
        <f>'[1]Форма.8.1'!H67</f>
        <v>0</v>
      </c>
      <c r="I67" s="525">
        <f>'[1]Форма.8.1'!I67</f>
        <v>0</v>
      </c>
      <c r="J67" s="525">
        <f>'[1]Форма.8.1'!J67</f>
        <v>0</v>
      </c>
      <c r="K67" s="525">
        <f>'[1]Форма.8.1'!K67</f>
        <v>0</v>
      </c>
      <c r="L67" s="525">
        <f>'[1]Форма.8.1'!L67</f>
        <v>0</v>
      </c>
      <c r="M67" s="525">
        <f>'[1]Форма.8.1'!M67</f>
        <v>0</v>
      </c>
      <c r="N67" s="525">
        <f>'[1]Форма.8.1'!N67</f>
        <v>0</v>
      </c>
      <c r="O67" s="525">
        <f>'[1]Форма.8.1'!O67</f>
        <v>0</v>
      </c>
      <c r="P67" s="525">
        <f>'[1]Форма.8.1'!P67</f>
        <v>0</v>
      </c>
      <c r="Q67" s="432">
        <f t="shared" si="0"/>
        <v>0</v>
      </c>
      <c r="R67" s="430"/>
      <c r="S67" s="430"/>
      <c r="T67" s="525">
        <f>'[1]Форма.8.1'!T67</f>
        <v>0</v>
      </c>
      <c r="U67" s="525">
        <f>'[1]Форма.8.1'!U67</f>
        <v>0</v>
      </c>
      <c r="V67" s="525">
        <f>'[1]Форма.8.1'!V67</f>
        <v>0</v>
      </c>
      <c r="W67" s="525">
        <f>'[1]Форма.8.1'!W67</f>
        <v>0</v>
      </c>
      <c r="X67" s="525">
        <f>'[1]Форма.8.1'!X67</f>
        <v>0</v>
      </c>
      <c r="Y67" s="525">
        <f>'[1]Форма.8.1'!Y67</f>
        <v>0</v>
      </c>
      <c r="Z67" s="525">
        <f>'[1]Форма.8.1'!Z67</f>
        <v>0</v>
      </c>
      <c r="AA67" s="525">
        <f>'[1]Форма.8.1'!AA67</f>
        <v>0</v>
      </c>
      <c r="AB67" s="432">
        <f t="shared" si="1"/>
        <v>0</v>
      </c>
      <c r="AC67" s="525">
        <f>'[1]Форма.8.1'!AC67</f>
        <v>0</v>
      </c>
      <c r="AD67" s="525">
        <f>'[1]Форма.8.1'!AD67</f>
        <v>0</v>
      </c>
      <c r="AE67" s="432">
        <f t="shared" si="2"/>
        <v>0</v>
      </c>
      <c r="AF67" s="430"/>
      <c r="AG67" s="430"/>
      <c r="AH67" s="526">
        <f>'[1]Форма.8.1'!AH67</f>
        <v>0</v>
      </c>
      <c r="AI67" s="526">
        <f>'[1]Форма.8.1'!AI67</f>
        <v>0</v>
      </c>
      <c r="AJ67" s="526">
        <f>'[1]Форма.8.1'!AJ67</f>
        <v>0</v>
      </c>
      <c r="AK67" s="527">
        <f>'[1]Форма.8.1'!AK67</f>
        <v>0</v>
      </c>
      <c r="AL67" s="526">
        <f>'[1]Форма.8.1'!AL67</f>
        <v>0</v>
      </c>
      <c r="AM67" s="528">
        <f>'[1]Форма.8.1'!AM67</f>
        <v>0</v>
      </c>
      <c r="AN67" s="528">
        <f>'[1]Форма.8.1'!AN67</f>
        <v>0</v>
      </c>
      <c r="AP67" s="429">
        <f t="shared" si="3"/>
        <v>0</v>
      </c>
    </row>
    <row r="68" spans="2:42" ht="15" hidden="1">
      <c r="B68" s="425" t="s">
        <v>550</v>
      </c>
      <c r="C68" s="524" t="str">
        <f>'[1]Форма.8.1'!C68</f>
        <v>июнь</v>
      </c>
      <c r="D68" s="525">
        <f>'[1]Форма.8.1'!D68</f>
        <v>0</v>
      </c>
      <c r="E68" s="525">
        <f>'[1]Форма.8.1'!E68</f>
        <v>0</v>
      </c>
      <c r="F68" s="525">
        <f>'[1]Форма.8.1'!F68</f>
        <v>0</v>
      </c>
      <c r="G68" s="525">
        <f>'[1]Форма.8.1'!G68</f>
        <v>0</v>
      </c>
      <c r="H68" s="525">
        <f>'[1]Форма.8.1'!H68</f>
        <v>0</v>
      </c>
      <c r="I68" s="525">
        <f>'[1]Форма.8.1'!I68</f>
        <v>0</v>
      </c>
      <c r="J68" s="525">
        <f>'[1]Форма.8.1'!J68</f>
        <v>0</v>
      </c>
      <c r="K68" s="525">
        <f>'[1]Форма.8.1'!K68</f>
        <v>0</v>
      </c>
      <c r="L68" s="525">
        <f>'[1]Форма.8.1'!L68</f>
        <v>0</v>
      </c>
      <c r="M68" s="525">
        <f>'[1]Форма.8.1'!M68</f>
        <v>0</v>
      </c>
      <c r="N68" s="525">
        <f>'[1]Форма.8.1'!N68</f>
        <v>0</v>
      </c>
      <c r="O68" s="525">
        <f>'[1]Форма.8.1'!O68</f>
        <v>0</v>
      </c>
      <c r="P68" s="525">
        <f>'[1]Форма.8.1'!P68</f>
        <v>0</v>
      </c>
      <c r="Q68" s="432">
        <f t="shared" si="0"/>
        <v>0</v>
      </c>
      <c r="R68" s="430"/>
      <c r="S68" s="430"/>
      <c r="T68" s="525">
        <f>'[1]Форма.8.1'!T68</f>
        <v>0</v>
      </c>
      <c r="U68" s="525">
        <f>'[1]Форма.8.1'!U68</f>
        <v>0</v>
      </c>
      <c r="V68" s="525">
        <f>'[1]Форма.8.1'!V68</f>
        <v>0</v>
      </c>
      <c r="W68" s="525">
        <f>'[1]Форма.8.1'!W68</f>
        <v>0</v>
      </c>
      <c r="X68" s="525">
        <f>'[1]Форма.8.1'!X68</f>
        <v>0</v>
      </c>
      <c r="Y68" s="525">
        <f>'[1]Форма.8.1'!Y68</f>
        <v>0</v>
      </c>
      <c r="Z68" s="525">
        <f>'[1]Форма.8.1'!Z68</f>
        <v>0</v>
      </c>
      <c r="AA68" s="525">
        <f>'[1]Форма.8.1'!AA68</f>
        <v>0</v>
      </c>
      <c r="AB68" s="432">
        <f t="shared" si="1"/>
        <v>0</v>
      </c>
      <c r="AC68" s="525">
        <f>'[1]Форма.8.1'!AC68</f>
        <v>0</v>
      </c>
      <c r="AD68" s="525">
        <f>'[1]Форма.8.1'!AD68</f>
        <v>0</v>
      </c>
      <c r="AE68" s="432">
        <f t="shared" si="2"/>
        <v>0</v>
      </c>
      <c r="AF68" s="430"/>
      <c r="AG68" s="430"/>
      <c r="AH68" s="526">
        <f>'[1]Форма.8.1'!AH68</f>
        <v>0</v>
      </c>
      <c r="AI68" s="526">
        <f>'[1]Форма.8.1'!AI68</f>
        <v>0</v>
      </c>
      <c r="AJ68" s="526">
        <f>'[1]Форма.8.1'!AJ68</f>
        <v>0</v>
      </c>
      <c r="AK68" s="527">
        <f>'[1]Форма.8.1'!AK68</f>
        <v>0</v>
      </c>
      <c r="AL68" s="526">
        <f>'[1]Форма.8.1'!AL68</f>
        <v>0</v>
      </c>
      <c r="AM68" s="528">
        <f>'[1]Форма.8.1'!AM68</f>
        <v>0</v>
      </c>
      <c r="AN68" s="528">
        <f>'[1]Форма.8.1'!AN68</f>
        <v>0</v>
      </c>
      <c r="AP68" s="429">
        <f t="shared" si="3"/>
        <v>0</v>
      </c>
    </row>
    <row r="69" spans="2:42" ht="15" hidden="1">
      <c r="B69" s="425" t="s">
        <v>551</v>
      </c>
      <c r="C69" s="524" t="str">
        <f>'[1]Форма.8.1'!C69</f>
        <v>июнь</v>
      </c>
      <c r="D69" s="525">
        <f>'[1]Форма.8.1'!D69</f>
        <v>0</v>
      </c>
      <c r="E69" s="525">
        <f>'[1]Форма.8.1'!E69</f>
        <v>0</v>
      </c>
      <c r="F69" s="525">
        <f>'[1]Форма.8.1'!F69</f>
        <v>0</v>
      </c>
      <c r="G69" s="525">
        <f>'[1]Форма.8.1'!G69</f>
        <v>0</v>
      </c>
      <c r="H69" s="525">
        <f>'[1]Форма.8.1'!H69</f>
        <v>0</v>
      </c>
      <c r="I69" s="525">
        <f>'[1]Форма.8.1'!I69</f>
        <v>0</v>
      </c>
      <c r="J69" s="525">
        <f>'[1]Форма.8.1'!J69</f>
        <v>0</v>
      </c>
      <c r="K69" s="525">
        <f>'[1]Форма.8.1'!K69</f>
        <v>0</v>
      </c>
      <c r="L69" s="525">
        <f>'[1]Форма.8.1'!L69</f>
        <v>0</v>
      </c>
      <c r="M69" s="525">
        <f>'[1]Форма.8.1'!M69</f>
        <v>0</v>
      </c>
      <c r="N69" s="525">
        <f>'[1]Форма.8.1'!N69</f>
        <v>0</v>
      </c>
      <c r="O69" s="525">
        <f>'[1]Форма.8.1'!O69</f>
        <v>0</v>
      </c>
      <c r="P69" s="525">
        <f>'[1]Форма.8.1'!P69</f>
        <v>0</v>
      </c>
      <c r="Q69" s="432">
        <f t="shared" si="0"/>
        <v>0</v>
      </c>
      <c r="R69" s="430"/>
      <c r="S69" s="430"/>
      <c r="T69" s="525">
        <f>'[1]Форма.8.1'!T69</f>
        <v>0</v>
      </c>
      <c r="U69" s="525">
        <f>'[1]Форма.8.1'!U69</f>
        <v>0</v>
      </c>
      <c r="V69" s="525">
        <f>'[1]Форма.8.1'!V69</f>
        <v>0</v>
      </c>
      <c r="W69" s="525">
        <f>'[1]Форма.8.1'!W69</f>
        <v>0</v>
      </c>
      <c r="X69" s="525">
        <f>'[1]Форма.8.1'!X69</f>
        <v>0</v>
      </c>
      <c r="Y69" s="525">
        <f>'[1]Форма.8.1'!Y69</f>
        <v>0</v>
      </c>
      <c r="Z69" s="525">
        <f>'[1]Форма.8.1'!Z69</f>
        <v>0</v>
      </c>
      <c r="AA69" s="525">
        <f>'[1]Форма.8.1'!AA69</f>
        <v>0</v>
      </c>
      <c r="AB69" s="432">
        <f t="shared" si="1"/>
        <v>0</v>
      </c>
      <c r="AC69" s="525">
        <f>'[1]Форма.8.1'!AC69</f>
        <v>0</v>
      </c>
      <c r="AD69" s="525">
        <f>'[1]Форма.8.1'!AD69</f>
        <v>0</v>
      </c>
      <c r="AE69" s="432">
        <f t="shared" si="2"/>
        <v>0</v>
      </c>
      <c r="AF69" s="430"/>
      <c r="AG69" s="430"/>
      <c r="AH69" s="526">
        <f>'[1]Форма.8.1'!AH69</f>
        <v>0</v>
      </c>
      <c r="AI69" s="526">
        <f>'[1]Форма.8.1'!AI69</f>
        <v>0</v>
      </c>
      <c r="AJ69" s="526">
        <f>'[1]Форма.8.1'!AJ69</f>
        <v>0</v>
      </c>
      <c r="AK69" s="527">
        <f>'[1]Форма.8.1'!AK69</f>
        <v>0</v>
      </c>
      <c r="AL69" s="526">
        <f>'[1]Форма.8.1'!AL69</f>
        <v>0</v>
      </c>
      <c r="AM69" s="528">
        <f>'[1]Форма.8.1'!AM69</f>
        <v>0</v>
      </c>
      <c r="AN69" s="528">
        <f>'[1]Форма.8.1'!AN69</f>
        <v>0</v>
      </c>
      <c r="AP69" s="429">
        <f t="shared" si="3"/>
        <v>0</v>
      </c>
    </row>
    <row r="70" spans="2:42" ht="15" hidden="1">
      <c r="B70" s="425" t="s">
        <v>552</v>
      </c>
      <c r="C70" s="524" t="str">
        <f>'[1]Форма.8.1'!C70</f>
        <v>июнь</v>
      </c>
      <c r="D70" s="525">
        <f>'[1]Форма.8.1'!D70</f>
        <v>0</v>
      </c>
      <c r="E70" s="525">
        <f>'[1]Форма.8.1'!E70</f>
        <v>0</v>
      </c>
      <c r="F70" s="525">
        <f>'[1]Форма.8.1'!F70</f>
        <v>0</v>
      </c>
      <c r="G70" s="525">
        <f>'[1]Форма.8.1'!G70</f>
        <v>0</v>
      </c>
      <c r="H70" s="525">
        <f>'[1]Форма.8.1'!H70</f>
        <v>0</v>
      </c>
      <c r="I70" s="525">
        <f>'[1]Форма.8.1'!I70</f>
        <v>0</v>
      </c>
      <c r="J70" s="525">
        <f>'[1]Форма.8.1'!J70</f>
        <v>0</v>
      </c>
      <c r="K70" s="525">
        <f>'[1]Форма.8.1'!K70</f>
        <v>0</v>
      </c>
      <c r="L70" s="525">
        <f>'[1]Форма.8.1'!L70</f>
        <v>0</v>
      </c>
      <c r="M70" s="525">
        <f>'[1]Форма.8.1'!M70</f>
        <v>0</v>
      </c>
      <c r="N70" s="525">
        <f>'[1]Форма.8.1'!N70</f>
        <v>0</v>
      </c>
      <c r="O70" s="525">
        <f>'[1]Форма.8.1'!O70</f>
        <v>0</v>
      </c>
      <c r="P70" s="525">
        <f>'[1]Форма.8.1'!P70</f>
        <v>0</v>
      </c>
      <c r="Q70" s="432">
        <f t="shared" si="0"/>
        <v>0</v>
      </c>
      <c r="R70" s="430"/>
      <c r="S70" s="430"/>
      <c r="T70" s="525">
        <f>'[1]Форма.8.1'!T70</f>
        <v>0</v>
      </c>
      <c r="U70" s="525">
        <f>'[1]Форма.8.1'!U70</f>
        <v>0</v>
      </c>
      <c r="V70" s="525">
        <f>'[1]Форма.8.1'!V70</f>
        <v>0</v>
      </c>
      <c r="W70" s="525">
        <f>'[1]Форма.8.1'!W70</f>
        <v>0</v>
      </c>
      <c r="X70" s="525">
        <f>'[1]Форма.8.1'!X70</f>
        <v>0</v>
      </c>
      <c r="Y70" s="525">
        <f>'[1]Форма.8.1'!Y70</f>
        <v>0</v>
      </c>
      <c r="Z70" s="525">
        <f>'[1]Форма.8.1'!Z70</f>
        <v>0</v>
      </c>
      <c r="AA70" s="525">
        <f>'[1]Форма.8.1'!AA70</f>
        <v>0</v>
      </c>
      <c r="AB70" s="432">
        <f t="shared" si="1"/>
        <v>0</v>
      </c>
      <c r="AC70" s="525">
        <f>'[1]Форма.8.1'!AC70</f>
        <v>0</v>
      </c>
      <c r="AD70" s="525">
        <f>'[1]Форма.8.1'!AD70</f>
        <v>0</v>
      </c>
      <c r="AE70" s="432">
        <f t="shared" si="2"/>
        <v>0</v>
      </c>
      <c r="AF70" s="430"/>
      <c r="AG70" s="430"/>
      <c r="AH70" s="526">
        <f>'[1]Форма.8.1'!AH70</f>
        <v>0</v>
      </c>
      <c r="AI70" s="526">
        <f>'[1]Форма.8.1'!AI70</f>
        <v>0</v>
      </c>
      <c r="AJ70" s="526">
        <f>'[1]Форма.8.1'!AJ70</f>
        <v>0</v>
      </c>
      <c r="AK70" s="527">
        <f>'[1]Форма.8.1'!AK70</f>
        <v>0</v>
      </c>
      <c r="AL70" s="526">
        <f>'[1]Форма.8.1'!AL70</f>
        <v>0</v>
      </c>
      <c r="AM70" s="528">
        <f>'[1]Форма.8.1'!AM70</f>
        <v>0</v>
      </c>
      <c r="AN70" s="528">
        <f>'[1]Форма.8.1'!AN70</f>
        <v>0</v>
      </c>
      <c r="AP70" s="429">
        <f t="shared" si="3"/>
        <v>0</v>
      </c>
    </row>
    <row r="71" spans="2:42" ht="15" hidden="1">
      <c r="B71" s="425" t="s">
        <v>553</v>
      </c>
      <c r="C71" s="524" t="str">
        <f>'[1]Форма.8.1'!C71</f>
        <v>июнь</v>
      </c>
      <c r="D71" s="525">
        <f>'[1]Форма.8.1'!D71</f>
        <v>0</v>
      </c>
      <c r="E71" s="525">
        <f>'[1]Форма.8.1'!E71</f>
        <v>0</v>
      </c>
      <c r="F71" s="525">
        <f>'[1]Форма.8.1'!F71</f>
        <v>0</v>
      </c>
      <c r="G71" s="525">
        <f>'[1]Форма.8.1'!G71</f>
        <v>0</v>
      </c>
      <c r="H71" s="525">
        <f>'[1]Форма.8.1'!H71</f>
        <v>0</v>
      </c>
      <c r="I71" s="525">
        <f>'[1]Форма.8.1'!I71</f>
        <v>0</v>
      </c>
      <c r="J71" s="525">
        <f>'[1]Форма.8.1'!J71</f>
        <v>0</v>
      </c>
      <c r="K71" s="525">
        <f>'[1]Форма.8.1'!K71</f>
        <v>0</v>
      </c>
      <c r="L71" s="525">
        <f>'[1]Форма.8.1'!L71</f>
        <v>0</v>
      </c>
      <c r="M71" s="525">
        <f>'[1]Форма.8.1'!M71</f>
        <v>0</v>
      </c>
      <c r="N71" s="525">
        <f>'[1]Форма.8.1'!N71</f>
        <v>0</v>
      </c>
      <c r="O71" s="525">
        <f>'[1]Форма.8.1'!O71</f>
        <v>0</v>
      </c>
      <c r="P71" s="525">
        <f>'[1]Форма.8.1'!P71</f>
        <v>0</v>
      </c>
      <c r="Q71" s="432">
        <f t="shared" si="0"/>
        <v>0</v>
      </c>
      <c r="R71" s="430"/>
      <c r="S71" s="430"/>
      <c r="T71" s="525">
        <f>'[1]Форма.8.1'!T71</f>
        <v>0</v>
      </c>
      <c r="U71" s="525">
        <f>'[1]Форма.8.1'!U71</f>
        <v>0</v>
      </c>
      <c r="V71" s="525">
        <f>'[1]Форма.8.1'!V71</f>
        <v>0</v>
      </c>
      <c r="W71" s="525">
        <f>'[1]Форма.8.1'!W71</f>
        <v>0</v>
      </c>
      <c r="X71" s="525">
        <f>'[1]Форма.8.1'!X71</f>
        <v>0</v>
      </c>
      <c r="Y71" s="525">
        <f>'[1]Форма.8.1'!Y71</f>
        <v>0</v>
      </c>
      <c r="Z71" s="525">
        <f>'[1]Форма.8.1'!Z71</f>
        <v>0</v>
      </c>
      <c r="AA71" s="525">
        <f>'[1]Форма.8.1'!AA71</f>
        <v>0</v>
      </c>
      <c r="AB71" s="432">
        <f t="shared" si="1"/>
        <v>0</v>
      </c>
      <c r="AC71" s="525">
        <f>'[1]Форма.8.1'!AC71</f>
        <v>0</v>
      </c>
      <c r="AD71" s="525">
        <f>'[1]Форма.8.1'!AD71</f>
        <v>0</v>
      </c>
      <c r="AE71" s="432">
        <f t="shared" si="2"/>
        <v>0</v>
      </c>
      <c r="AF71" s="430"/>
      <c r="AG71" s="430"/>
      <c r="AH71" s="526">
        <f>'[1]Форма.8.1'!AH71</f>
        <v>0</v>
      </c>
      <c r="AI71" s="526">
        <f>'[1]Форма.8.1'!AI71</f>
        <v>0</v>
      </c>
      <c r="AJ71" s="526">
        <f>'[1]Форма.8.1'!AJ71</f>
        <v>0</v>
      </c>
      <c r="AK71" s="527">
        <f>'[1]Форма.8.1'!AK71</f>
        <v>0</v>
      </c>
      <c r="AL71" s="526">
        <f>'[1]Форма.8.1'!AL71</f>
        <v>0</v>
      </c>
      <c r="AM71" s="528">
        <f>'[1]Форма.8.1'!AM71</f>
        <v>0</v>
      </c>
      <c r="AN71" s="528">
        <f>'[1]Форма.8.1'!AN71</f>
        <v>0</v>
      </c>
      <c r="AP71" s="429">
        <f t="shared" si="3"/>
        <v>0</v>
      </c>
    </row>
    <row r="72" spans="2:45" ht="15.75" hidden="1">
      <c r="B72" s="425" t="s">
        <v>180</v>
      </c>
      <c r="C72" s="524" t="str">
        <f>'[1]Форма.8.1'!C72</f>
        <v>июль</v>
      </c>
      <c r="D72" s="525">
        <f>'[1]Форма.8.1'!D72</f>
        <v>0</v>
      </c>
      <c r="E72" s="525">
        <f>'[1]Форма.8.1'!E72</f>
        <v>0</v>
      </c>
      <c r="F72" s="525">
        <f>'[1]Форма.8.1'!F72</f>
        <v>0</v>
      </c>
      <c r="G72" s="525">
        <f>'[1]Форма.8.1'!G72</f>
        <v>0</v>
      </c>
      <c r="H72" s="525">
        <f>'[1]Форма.8.1'!H72</f>
        <v>0</v>
      </c>
      <c r="I72" s="525">
        <f>'[1]Форма.8.1'!I72</f>
        <v>0</v>
      </c>
      <c r="J72" s="525">
        <f>'[1]Форма.8.1'!J72</f>
        <v>0</v>
      </c>
      <c r="K72" s="525">
        <f>'[1]Форма.8.1'!K72</f>
        <v>0</v>
      </c>
      <c r="L72" s="525">
        <f>'[1]Форма.8.1'!L72</f>
        <v>0</v>
      </c>
      <c r="M72" s="525">
        <f>'[1]Форма.8.1'!M72</f>
        <v>0</v>
      </c>
      <c r="N72" s="525">
        <f>'[1]Форма.8.1'!N72</f>
        <v>0</v>
      </c>
      <c r="O72" s="525">
        <f>'[1]Форма.8.1'!O72</f>
        <v>0</v>
      </c>
      <c r="P72" s="525">
        <f>'[1]Форма.8.1'!P72</f>
        <v>0</v>
      </c>
      <c r="Q72" s="432">
        <f t="shared" si="0"/>
        <v>0</v>
      </c>
      <c r="R72" s="430"/>
      <c r="S72" s="430"/>
      <c r="T72" s="525">
        <f>'[1]Форма.8.1'!T72</f>
        <v>0</v>
      </c>
      <c r="U72" s="525">
        <f>'[1]Форма.8.1'!U72</f>
        <v>0</v>
      </c>
      <c r="V72" s="525">
        <f>'[1]Форма.8.1'!V72</f>
        <v>0</v>
      </c>
      <c r="W72" s="525">
        <f>'[1]Форма.8.1'!W72</f>
        <v>0</v>
      </c>
      <c r="X72" s="525">
        <f>'[1]Форма.8.1'!X72</f>
        <v>0</v>
      </c>
      <c r="Y72" s="525">
        <f>'[1]Форма.8.1'!Y72</f>
        <v>0</v>
      </c>
      <c r="Z72" s="525">
        <f>'[1]Форма.8.1'!Z72</f>
        <v>0</v>
      </c>
      <c r="AA72" s="525">
        <f>'[1]Форма.8.1'!AA72</f>
        <v>0</v>
      </c>
      <c r="AB72" s="432">
        <f t="shared" si="1"/>
        <v>0</v>
      </c>
      <c r="AC72" s="525">
        <f>'[1]Форма.8.1'!AC72</f>
        <v>0</v>
      </c>
      <c r="AD72" s="525">
        <f>'[1]Форма.8.1'!AD72</f>
        <v>0</v>
      </c>
      <c r="AE72" s="432">
        <f t="shared" si="2"/>
        <v>0</v>
      </c>
      <c r="AF72" s="430"/>
      <c r="AG72" s="430"/>
      <c r="AH72" s="526">
        <f>'[1]Форма.8.1'!AH72</f>
        <v>0</v>
      </c>
      <c r="AI72" s="526">
        <f>'[1]Форма.8.1'!AI72</f>
        <v>0</v>
      </c>
      <c r="AJ72" s="526">
        <f>'[1]Форма.8.1'!AJ72</f>
        <v>0</v>
      </c>
      <c r="AK72" s="527">
        <f>'[1]Форма.8.1'!AK72</f>
        <v>0</v>
      </c>
      <c r="AL72" s="526">
        <f>'[1]Форма.8.1'!AL72</f>
        <v>0</v>
      </c>
      <c r="AM72" s="528">
        <f>'[1]Форма.8.1'!AM72</f>
        <v>0</v>
      </c>
      <c r="AN72" s="528">
        <f>'[1]Форма.8.1'!AN72</f>
        <v>0</v>
      </c>
      <c r="AP72" s="429">
        <f t="shared" si="3"/>
        <v>0</v>
      </c>
      <c r="AS72" s="438"/>
    </row>
    <row r="73" spans="2:45" ht="15.75" hidden="1">
      <c r="B73" s="425" t="s">
        <v>554</v>
      </c>
      <c r="C73" s="524" t="str">
        <f>'[1]Форма.8.1'!C73</f>
        <v>июль</v>
      </c>
      <c r="D73" s="525">
        <f>'[1]Форма.8.1'!D73</f>
        <v>0</v>
      </c>
      <c r="E73" s="525">
        <f>'[1]Форма.8.1'!E73</f>
        <v>0</v>
      </c>
      <c r="F73" s="525">
        <f>'[1]Форма.8.1'!F73</f>
        <v>0</v>
      </c>
      <c r="G73" s="525">
        <f>'[1]Форма.8.1'!G73</f>
        <v>0</v>
      </c>
      <c r="H73" s="525">
        <f>'[1]Форма.8.1'!H73</f>
        <v>0</v>
      </c>
      <c r="I73" s="525">
        <f>'[1]Форма.8.1'!I73</f>
        <v>0</v>
      </c>
      <c r="J73" s="525">
        <f>'[1]Форма.8.1'!J73</f>
        <v>0</v>
      </c>
      <c r="K73" s="525">
        <f>'[1]Форма.8.1'!K73</f>
        <v>0</v>
      </c>
      <c r="L73" s="525">
        <f>'[1]Форма.8.1'!L73</f>
        <v>0</v>
      </c>
      <c r="M73" s="525">
        <f>'[1]Форма.8.1'!M73</f>
        <v>0</v>
      </c>
      <c r="N73" s="525">
        <f>'[1]Форма.8.1'!N73</f>
        <v>0</v>
      </c>
      <c r="O73" s="525">
        <f>'[1]Форма.8.1'!O73</f>
        <v>0</v>
      </c>
      <c r="P73" s="525">
        <f>'[1]Форма.8.1'!P73</f>
        <v>0</v>
      </c>
      <c r="Q73" s="432">
        <f t="shared" si="0"/>
        <v>0</v>
      </c>
      <c r="R73" s="430"/>
      <c r="S73" s="430"/>
      <c r="T73" s="525">
        <f>'[1]Форма.8.1'!T73</f>
        <v>0</v>
      </c>
      <c r="U73" s="525">
        <f>'[1]Форма.8.1'!U73</f>
        <v>0</v>
      </c>
      <c r="V73" s="525">
        <f>'[1]Форма.8.1'!V73</f>
        <v>0</v>
      </c>
      <c r="W73" s="525">
        <f>'[1]Форма.8.1'!W73</f>
        <v>0</v>
      </c>
      <c r="X73" s="525">
        <f>'[1]Форма.8.1'!X73</f>
        <v>0</v>
      </c>
      <c r="Y73" s="525">
        <f>'[1]Форма.8.1'!Y73</f>
        <v>0</v>
      </c>
      <c r="Z73" s="525">
        <f>'[1]Форма.8.1'!Z73</f>
        <v>0</v>
      </c>
      <c r="AA73" s="525">
        <f>'[1]Форма.8.1'!AA73</f>
        <v>0</v>
      </c>
      <c r="AB73" s="432">
        <f t="shared" si="1"/>
        <v>0</v>
      </c>
      <c r="AC73" s="525">
        <f>'[1]Форма.8.1'!AC73</f>
        <v>0</v>
      </c>
      <c r="AD73" s="525">
        <f>'[1]Форма.8.1'!AD73</f>
        <v>0</v>
      </c>
      <c r="AE73" s="432">
        <f t="shared" si="2"/>
        <v>0</v>
      </c>
      <c r="AF73" s="430"/>
      <c r="AG73" s="430"/>
      <c r="AH73" s="526">
        <f>'[1]Форма.8.1'!AH73</f>
        <v>0</v>
      </c>
      <c r="AI73" s="526">
        <f>'[1]Форма.8.1'!AI73</f>
        <v>0</v>
      </c>
      <c r="AJ73" s="526">
        <f>'[1]Форма.8.1'!AJ73</f>
        <v>0</v>
      </c>
      <c r="AK73" s="527">
        <f>'[1]Форма.8.1'!AK73</f>
        <v>0</v>
      </c>
      <c r="AL73" s="526">
        <f>'[1]Форма.8.1'!AL73</f>
        <v>0</v>
      </c>
      <c r="AM73" s="528">
        <f>'[1]Форма.8.1'!AM73</f>
        <v>0</v>
      </c>
      <c r="AN73" s="528">
        <f>'[1]Форма.8.1'!AN73</f>
        <v>0</v>
      </c>
      <c r="AP73" s="429">
        <f>AE73*AK73</f>
        <v>0</v>
      </c>
      <c r="AS73" s="438"/>
    </row>
    <row r="74" spans="2:42" ht="15" hidden="1">
      <c r="B74" s="425" t="s">
        <v>555</v>
      </c>
      <c r="C74" s="524" t="str">
        <f>'[1]Форма.8.1'!C74</f>
        <v>июль</v>
      </c>
      <c r="D74" s="525">
        <f>'[1]Форма.8.1'!D74</f>
        <v>0</v>
      </c>
      <c r="E74" s="525">
        <f>'[1]Форма.8.1'!E74</f>
        <v>0</v>
      </c>
      <c r="F74" s="525">
        <f>'[1]Форма.8.1'!F74</f>
        <v>0</v>
      </c>
      <c r="G74" s="525">
        <f>'[1]Форма.8.1'!G74</f>
        <v>0</v>
      </c>
      <c r="H74" s="525">
        <f>'[1]Форма.8.1'!H74</f>
        <v>0</v>
      </c>
      <c r="I74" s="525">
        <f>'[1]Форма.8.1'!I74</f>
        <v>0</v>
      </c>
      <c r="J74" s="525">
        <f>'[1]Форма.8.1'!J74</f>
        <v>0</v>
      </c>
      <c r="K74" s="525">
        <f>'[1]Форма.8.1'!K74</f>
        <v>0</v>
      </c>
      <c r="L74" s="525">
        <f>'[1]Форма.8.1'!L74</f>
        <v>0</v>
      </c>
      <c r="M74" s="525">
        <f>'[1]Форма.8.1'!M74</f>
        <v>0</v>
      </c>
      <c r="N74" s="525">
        <f>'[1]Форма.8.1'!N74</f>
        <v>0</v>
      </c>
      <c r="O74" s="525">
        <f>'[1]Форма.8.1'!O74</f>
        <v>0</v>
      </c>
      <c r="P74" s="525">
        <f>'[1]Форма.8.1'!P74</f>
        <v>0</v>
      </c>
      <c r="Q74" s="432">
        <f t="shared" si="0"/>
        <v>0</v>
      </c>
      <c r="R74" s="430"/>
      <c r="S74" s="430"/>
      <c r="T74" s="525">
        <f>'[1]Форма.8.1'!T74</f>
        <v>0</v>
      </c>
      <c r="U74" s="525">
        <f>'[1]Форма.8.1'!U74</f>
        <v>0</v>
      </c>
      <c r="V74" s="525">
        <f>'[1]Форма.8.1'!V74</f>
        <v>0</v>
      </c>
      <c r="W74" s="525">
        <f>'[1]Форма.8.1'!W74</f>
        <v>0</v>
      </c>
      <c r="X74" s="525">
        <f>'[1]Форма.8.1'!X74</f>
        <v>0</v>
      </c>
      <c r="Y74" s="525">
        <f>'[1]Форма.8.1'!Y74</f>
        <v>0</v>
      </c>
      <c r="Z74" s="525">
        <f>'[1]Форма.8.1'!Z74</f>
        <v>0</v>
      </c>
      <c r="AA74" s="525">
        <f>'[1]Форма.8.1'!AA74</f>
        <v>0</v>
      </c>
      <c r="AB74" s="432">
        <f t="shared" si="1"/>
        <v>0</v>
      </c>
      <c r="AC74" s="525">
        <f>'[1]Форма.8.1'!AC74</f>
        <v>0</v>
      </c>
      <c r="AD74" s="525">
        <f>'[1]Форма.8.1'!AD74</f>
        <v>0</v>
      </c>
      <c r="AE74" s="432">
        <f t="shared" si="2"/>
        <v>0</v>
      </c>
      <c r="AF74" s="430"/>
      <c r="AG74" s="430"/>
      <c r="AH74" s="526">
        <f>'[1]Форма.8.1'!AH74</f>
        <v>0</v>
      </c>
      <c r="AI74" s="526">
        <f>'[1]Форма.8.1'!AI74</f>
        <v>0</v>
      </c>
      <c r="AJ74" s="526">
        <f>'[1]Форма.8.1'!AJ74</f>
        <v>0</v>
      </c>
      <c r="AK74" s="527">
        <f>'[1]Форма.8.1'!AK74</f>
        <v>0</v>
      </c>
      <c r="AL74" s="526">
        <f>'[1]Форма.8.1'!AL74</f>
        <v>0</v>
      </c>
      <c r="AM74" s="528">
        <f>'[1]Форма.8.1'!AM74</f>
        <v>0</v>
      </c>
      <c r="AN74" s="528">
        <f>'[1]Форма.8.1'!AN74</f>
        <v>0</v>
      </c>
      <c r="AP74" s="429">
        <f t="shared" si="3"/>
        <v>0</v>
      </c>
    </row>
    <row r="75" spans="2:42" ht="15" hidden="1">
      <c r="B75" s="425" t="s">
        <v>556</v>
      </c>
      <c r="C75" s="524" t="str">
        <f>'[1]Форма.8.1'!C75</f>
        <v>июль</v>
      </c>
      <c r="D75" s="525">
        <f>'[1]Форма.8.1'!D75</f>
        <v>0</v>
      </c>
      <c r="E75" s="525">
        <f>'[1]Форма.8.1'!E75</f>
        <v>0</v>
      </c>
      <c r="F75" s="525">
        <f>'[1]Форма.8.1'!F75</f>
        <v>0</v>
      </c>
      <c r="G75" s="525">
        <f>'[1]Форма.8.1'!G75</f>
        <v>0</v>
      </c>
      <c r="H75" s="525">
        <f>'[1]Форма.8.1'!H75</f>
        <v>0</v>
      </c>
      <c r="I75" s="525">
        <f>'[1]Форма.8.1'!I75</f>
        <v>0</v>
      </c>
      <c r="J75" s="525">
        <f>'[1]Форма.8.1'!J75</f>
        <v>0</v>
      </c>
      <c r="K75" s="525">
        <f>'[1]Форма.8.1'!K75</f>
        <v>0</v>
      </c>
      <c r="L75" s="525">
        <f>'[1]Форма.8.1'!L75</f>
        <v>0</v>
      </c>
      <c r="M75" s="525">
        <f>'[1]Форма.8.1'!M75</f>
        <v>0</v>
      </c>
      <c r="N75" s="525">
        <f>'[1]Форма.8.1'!N75</f>
        <v>0</v>
      </c>
      <c r="O75" s="525">
        <f>'[1]Форма.8.1'!O75</f>
        <v>0</v>
      </c>
      <c r="P75" s="525">
        <f>'[1]Форма.8.1'!P75</f>
        <v>0</v>
      </c>
      <c r="Q75" s="432">
        <f t="shared" si="0"/>
        <v>0</v>
      </c>
      <c r="R75" s="430"/>
      <c r="S75" s="430"/>
      <c r="T75" s="525">
        <f>'[1]Форма.8.1'!T75</f>
        <v>0</v>
      </c>
      <c r="U75" s="525">
        <f>'[1]Форма.8.1'!U75</f>
        <v>0</v>
      </c>
      <c r="V75" s="525">
        <f>'[1]Форма.8.1'!V75</f>
        <v>0</v>
      </c>
      <c r="W75" s="525">
        <f>'[1]Форма.8.1'!W75</f>
        <v>0</v>
      </c>
      <c r="X75" s="525">
        <f>'[1]Форма.8.1'!X75</f>
        <v>0</v>
      </c>
      <c r="Y75" s="525">
        <f>'[1]Форма.8.1'!Y75</f>
        <v>0</v>
      </c>
      <c r="Z75" s="525">
        <f>'[1]Форма.8.1'!Z75</f>
        <v>0</v>
      </c>
      <c r="AA75" s="525">
        <f>'[1]Форма.8.1'!AA75</f>
        <v>0</v>
      </c>
      <c r="AB75" s="432">
        <f t="shared" si="1"/>
        <v>0</v>
      </c>
      <c r="AC75" s="525">
        <f>'[1]Форма.8.1'!AC75</f>
        <v>0</v>
      </c>
      <c r="AD75" s="525">
        <f>'[1]Форма.8.1'!AD75</f>
        <v>0</v>
      </c>
      <c r="AE75" s="432">
        <f t="shared" si="2"/>
        <v>0</v>
      </c>
      <c r="AF75" s="430"/>
      <c r="AG75" s="430"/>
      <c r="AH75" s="526">
        <f>'[1]Форма.8.1'!AH75</f>
        <v>0</v>
      </c>
      <c r="AI75" s="526">
        <f>'[1]Форма.8.1'!AI75</f>
        <v>0</v>
      </c>
      <c r="AJ75" s="526">
        <f>'[1]Форма.8.1'!AJ75</f>
        <v>0</v>
      </c>
      <c r="AK75" s="527">
        <f>'[1]Форма.8.1'!AK75</f>
        <v>0</v>
      </c>
      <c r="AL75" s="526">
        <f>'[1]Форма.8.1'!AL75</f>
        <v>0</v>
      </c>
      <c r="AM75" s="528">
        <f>'[1]Форма.8.1'!AM75</f>
        <v>0</v>
      </c>
      <c r="AN75" s="528">
        <f>'[1]Форма.8.1'!AN75</f>
        <v>0</v>
      </c>
      <c r="AP75" s="429">
        <f t="shared" si="3"/>
        <v>0</v>
      </c>
    </row>
    <row r="76" spans="2:42" ht="15" hidden="1">
      <c r="B76" s="425" t="s">
        <v>557</v>
      </c>
      <c r="C76" s="524" t="str">
        <f>'[1]Форма.8.1'!C76</f>
        <v>июль</v>
      </c>
      <c r="D76" s="525">
        <f>'[1]Форма.8.1'!D76</f>
        <v>0</v>
      </c>
      <c r="E76" s="525">
        <f>'[1]Форма.8.1'!E76</f>
        <v>0</v>
      </c>
      <c r="F76" s="525">
        <f>'[1]Форма.8.1'!F76</f>
        <v>0</v>
      </c>
      <c r="G76" s="525">
        <f>'[1]Форма.8.1'!G76</f>
        <v>0</v>
      </c>
      <c r="H76" s="525">
        <f>'[1]Форма.8.1'!H76</f>
        <v>0</v>
      </c>
      <c r="I76" s="525">
        <f>'[1]Форма.8.1'!I76</f>
        <v>0</v>
      </c>
      <c r="J76" s="525">
        <f>'[1]Форма.8.1'!J76</f>
        <v>0</v>
      </c>
      <c r="K76" s="525">
        <f>'[1]Форма.8.1'!K76</f>
        <v>0</v>
      </c>
      <c r="L76" s="525">
        <f>'[1]Форма.8.1'!L76</f>
        <v>0</v>
      </c>
      <c r="M76" s="525">
        <f>'[1]Форма.8.1'!M76</f>
        <v>0</v>
      </c>
      <c r="N76" s="525">
        <f>'[1]Форма.8.1'!N76</f>
        <v>0</v>
      </c>
      <c r="O76" s="525">
        <f>'[1]Форма.8.1'!O76</f>
        <v>0</v>
      </c>
      <c r="P76" s="525">
        <f>'[1]Форма.8.1'!P76</f>
        <v>0</v>
      </c>
      <c r="Q76" s="432">
        <f aca="true" t="shared" si="4" ref="Q76:Q81">SUM(J76:P76)</f>
        <v>0</v>
      </c>
      <c r="R76" s="430"/>
      <c r="S76" s="430"/>
      <c r="T76" s="525">
        <f>'[1]Форма.8.1'!T76</f>
        <v>0</v>
      </c>
      <c r="U76" s="525">
        <f>'[1]Форма.8.1'!U76</f>
        <v>0</v>
      </c>
      <c r="V76" s="525">
        <f>'[1]Форма.8.1'!V76</f>
        <v>0</v>
      </c>
      <c r="W76" s="525">
        <f>'[1]Форма.8.1'!W76</f>
        <v>0</v>
      </c>
      <c r="X76" s="525">
        <f>'[1]Форма.8.1'!X76</f>
        <v>0</v>
      </c>
      <c r="Y76" s="525">
        <f>'[1]Форма.8.1'!Y76</f>
        <v>0</v>
      </c>
      <c r="Z76" s="525">
        <f>'[1]Форма.8.1'!Z76</f>
        <v>0</v>
      </c>
      <c r="AA76" s="525">
        <f>'[1]Форма.8.1'!AA76</f>
        <v>0</v>
      </c>
      <c r="AB76" s="432">
        <f aca="true" t="shared" si="5" ref="AB76:AB81">SUM(T76:X76)</f>
        <v>0</v>
      </c>
      <c r="AC76" s="525">
        <f>'[1]Форма.8.1'!AC76</f>
        <v>0</v>
      </c>
      <c r="AD76" s="525">
        <f>'[1]Форма.8.1'!AD76</f>
        <v>0</v>
      </c>
      <c r="AE76" s="432">
        <f aca="true" t="shared" si="6" ref="AE76:AE81">SUM(AB76:AD76)</f>
        <v>0</v>
      </c>
      <c r="AF76" s="430"/>
      <c r="AG76" s="430"/>
      <c r="AH76" s="526">
        <f>'[1]Форма.8.1'!AH76</f>
        <v>0</v>
      </c>
      <c r="AI76" s="526">
        <f>'[1]Форма.8.1'!AI76</f>
        <v>0</v>
      </c>
      <c r="AJ76" s="526">
        <f>'[1]Форма.8.1'!AJ76</f>
        <v>0</v>
      </c>
      <c r="AK76" s="527">
        <f>'[1]Форма.8.1'!AK76</f>
        <v>0</v>
      </c>
      <c r="AL76" s="526">
        <f>'[1]Форма.8.1'!AL76</f>
        <v>0</v>
      </c>
      <c r="AM76" s="528">
        <f>'[1]Форма.8.1'!AM76</f>
        <v>0</v>
      </c>
      <c r="AN76" s="528">
        <f>'[1]Форма.8.1'!AN76</f>
        <v>0</v>
      </c>
      <c r="AP76" s="429">
        <f t="shared" si="3"/>
        <v>0</v>
      </c>
    </row>
    <row r="77" spans="2:42" ht="15" hidden="1">
      <c r="B77" s="425" t="s">
        <v>558</v>
      </c>
      <c r="C77" s="524" t="str">
        <f>'[1]Форма.8.1'!C77</f>
        <v>июль</v>
      </c>
      <c r="D77" s="525">
        <f>'[1]Форма.8.1'!D77</f>
        <v>0</v>
      </c>
      <c r="E77" s="525">
        <f>'[1]Форма.8.1'!E77</f>
        <v>0</v>
      </c>
      <c r="F77" s="525">
        <f>'[1]Форма.8.1'!F77</f>
        <v>0</v>
      </c>
      <c r="G77" s="525">
        <f>'[1]Форма.8.1'!G77</f>
        <v>0</v>
      </c>
      <c r="H77" s="525">
        <f>'[1]Форма.8.1'!H77</f>
        <v>0</v>
      </c>
      <c r="I77" s="525">
        <f>'[1]Форма.8.1'!I77</f>
        <v>0</v>
      </c>
      <c r="J77" s="525">
        <f>'[1]Форма.8.1'!J77</f>
        <v>0</v>
      </c>
      <c r="K77" s="525">
        <f>'[1]Форма.8.1'!K77</f>
        <v>0</v>
      </c>
      <c r="L77" s="525">
        <f>'[1]Форма.8.1'!L77</f>
        <v>0</v>
      </c>
      <c r="M77" s="525">
        <f>'[1]Форма.8.1'!M77</f>
        <v>0</v>
      </c>
      <c r="N77" s="525">
        <f>'[1]Форма.8.1'!N77</f>
        <v>0</v>
      </c>
      <c r="O77" s="525">
        <f>'[1]Форма.8.1'!O77</f>
        <v>0</v>
      </c>
      <c r="P77" s="525">
        <f>'[1]Форма.8.1'!P77</f>
        <v>0</v>
      </c>
      <c r="Q77" s="432">
        <f t="shared" si="4"/>
        <v>0</v>
      </c>
      <c r="R77" s="430"/>
      <c r="S77" s="430"/>
      <c r="T77" s="525">
        <f>'[1]Форма.8.1'!T77</f>
        <v>0</v>
      </c>
      <c r="U77" s="525">
        <f>'[1]Форма.8.1'!U77</f>
        <v>0</v>
      </c>
      <c r="V77" s="525">
        <f>'[1]Форма.8.1'!V77</f>
        <v>0</v>
      </c>
      <c r="W77" s="525">
        <f>'[1]Форма.8.1'!W77</f>
        <v>0</v>
      </c>
      <c r="X77" s="525">
        <f>'[1]Форма.8.1'!X77</f>
        <v>0</v>
      </c>
      <c r="Y77" s="525">
        <f>'[1]Форма.8.1'!Y77</f>
        <v>0</v>
      </c>
      <c r="Z77" s="525">
        <f>'[1]Форма.8.1'!Z77</f>
        <v>0</v>
      </c>
      <c r="AA77" s="525">
        <f>'[1]Форма.8.1'!AA77</f>
        <v>0</v>
      </c>
      <c r="AB77" s="432">
        <f t="shared" si="5"/>
        <v>0</v>
      </c>
      <c r="AC77" s="525">
        <f>'[1]Форма.8.1'!AC77</f>
        <v>0</v>
      </c>
      <c r="AD77" s="525">
        <f>'[1]Форма.8.1'!AD77</f>
        <v>0</v>
      </c>
      <c r="AE77" s="432">
        <f t="shared" si="6"/>
        <v>0</v>
      </c>
      <c r="AF77" s="430"/>
      <c r="AG77" s="430"/>
      <c r="AH77" s="526">
        <f>'[1]Форма.8.1'!AH77</f>
        <v>0</v>
      </c>
      <c r="AI77" s="526">
        <f>'[1]Форма.8.1'!AI77</f>
        <v>0</v>
      </c>
      <c r="AJ77" s="526">
        <f>'[1]Форма.8.1'!AJ77</f>
        <v>0</v>
      </c>
      <c r="AK77" s="527">
        <f>'[1]Форма.8.1'!AK77</f>
        <v>0</v>
      </c>
      <c r="AL77" s="526">
        <f>'[1]Форма.8.1'!AL77</f>
        <v>0</v>
      </c>
      <c r="AM77" s="528">
        <f>'[1]Форма.8.1'!AM77</f>
        <v>0</v>
      </c>
      <c r="AN77" s="528">
        <f>'[1]Форма.8.1'!AN77</f>
        <v>0</v>
      </c>
      <c r="AP77" s="429">
        <f t="shared" si="3"/>
        <v>0</v>
      </c>
    </row>
    <row r="78" spans="2:42" ht="15" hidden="1">
      <c r="B78" s="425" t="s">
        <v>559</v>
      </c>
      <c r="C78" s="524" t="str">
        <f>'[1]Форма.8.1'!C78</f>
        <v>июль</v>
      </c>
      <c r="D78" s="525">
        <f>'[1]Форма.8.1'!D78</f>
        <v>0</v>
      </c>
      <c r="E78" s="525">
        <f>'[1]Форма.8.1'!E78</f>
        <v>0</v>
      </c>
      <c r="F78" s="525">
        <f>'[1]Форма.8.1'!F78</f>
        <v>0</v>
      </c>
      <c r="G78" s="525">
        <f>'[1]Форма.8.1'!G78</f>
        <v>0</v>
      </c>
      <c r="H78" s="525">
        <f>'[1]Форма.8.1'!H78</f>
        <v>0</v>
      </c>
      <c r="I78" s="525">
        <f>'[1]Форма.8.1'!I78</f>
        <v>0</v>
      </c>
      <c r="J78" s="525">
        <f>'[1]Форма.8.1'!J78</f>
        <v>0</v>
      </c>
      <c r="K78" s="525">
        <f>'[1]Форма.8.1'!K78</f>
        <v>0</v>
      </c>
      <c r="L78" s="525">
        <f>'[1]Форма.8.1'!L78</f>
        <v>0</v>
      </c>
      <c r="M78" s="525">
        <f>'[1]Форма.8.1'!M78</f>
        <v>0</v>
      </c>
      <c r="N78" s="525">
        <f>'[1]Форма.8.1'!N78</f>
        <v>0</v>
      </c>
      <c r="O78" s="525">
        <f>'[1]Форма.8.1'!O78</f>
        <v>0</v>
      </c>
      <c r="P78" s="525">
        <f>'[1]Форма.8.1'!P78</f>
        <v>0</v>
      </c>
      <c r="Q78" s="432">
        <f t="shared" si="4"/>
        <v>0</v>
      </c>
      <c r="R78" s="430"/>
      <c r="S78" s="430"/>
      <c r="T78" s="525">
        <f>'[1]Форма.8.1'!T78</f>
        <v>0</v>
      </c>
      <c r="U78" s="525">
        <f>'[1]Форма.8.1'!U78</f>
        <v>0</v>
      </c>
      <c r="V78" s="525">
        <f>'[1]Форма.8.1'!V78</f>
        <v>0</v>
      </c>
      <c r="W78" s="525">
        <f>'[1]Форма.8.1'!W78</f>
        <v>0</v>
      </c>
      <c r="X78" s="525">
        <f>'[1]Форма.8.1'!X78</f>
        <v>0</v>
      </c>
      <c r="Y78" s="525">
        <f>'[1]Форма.8.1'!Y78</f>
        <v>0</v>
      </c>
      <c r="Z78" s="525">
        <f>'[1]Форма.8.1'!Z78</f>
        <v>0</v>
      </c>
      <c r="AA78" s="525">
        <f>'[1]Форма.8.1'!AA78</f>
        <v>0</v>
      </c>
      <c r="AB78" s="432">
        <f t="shared" si="5"/>
        <v>0</v>
      </c>
      <c r="AC78" s="525">
        <f>'[1]Форма.8.1'!AC78</f>
        <v>0</v>
      </c>
      <c r="AD78" s="525">
        <f>'[1]Форма.8.1'!AD78</f>
        <v>0</v>
      </c>
      <c r="AE78" s="432">
        <f t="shared" si="6"/>
        <v>0</v>
      </c>
      <c r="AF78" s="430"/>
      <c r="AG78" s="430"/>
      <c r="AH78" s="526">
        <f>'[1]Форма.8.1'!AH78</f>
        <v>0</v>
      </c>
      <c r="AI78" s="526">
        <f>'[1]Форма.8.1'!AI78</f>
        <v>0</v>
      </c>
      <c r="AJ78" s="526">
        <f>'[1]Форма.8.1'!AJ78</f>
        <v>0</v>
      </c>
      <c r="AK78" s="527">
        <f>'[1]Форма.8.1'!AK78</f>
        <v>0</v>
      </c>
      <c r="AL78" s="526">
        <f>'[1]Форма.8.1'!AL78</f>
        <v>0</v>
      </c>
      <c r="AM78" s="528">
        <f>'[1]Форма.8.1'!AM78</f>
        <v>0</v>
      </c>
      <c r="AN78" s="528">
        <f>'[1]Форма.8.1'!AN78</f>
        <v>0</v>
      </c>
      <c r="AP78" s="429">
        <f t="shared" si="3"/>
        <v>0</v>
      </c>
    </row>
    <row r="79" spans="2:42" ht="15" hidden="1">
      <c r="B79" s="425" t="s">
        <v>560</v>
      </c>
      <c r="C79" s="524" t="str">
        <f>'[1]Форма.8.1'!C79</f>
        <v>июль</v>
      </c>
      <c r="D79" s="525">
        <f>'[1]Форма.8.1'!D79</f>
        <v>0</v>
      </c>
      <c r="E79" s="525">
        <f>'[1]Форма.8.1'!E79</f>
        <v>0</v>
      </c>
      <c r="F79" s="525">
        <f>'[1]Форма.8.1'!F79</f>
        <v>0</v>
      </c>
      <c r="G79" s="525">
        <f>'[1]Форма.8.1'!G79</f>
        <v>0</v>
      </c>
      <c r="H79" s="525">
        <f>'[1]Форма.8.1'!H79</f>
        <v>0</v>
      </c>
      <c r="I79" s="525">
        <f>'[1]Форма.8.1'!I79</f>
        <v>0</v>
      </c>
      <c r="J79" s="525">
        <f>'[1]Форма.8.1'!J79</f>
        <v>0</v>
      </c>
      <c r="K79" s="525">
        <f>'[1]Форма.8.1'!K79</f>
        <v>0</v>
      </c>
      <c r="L79" s="525">
        <f>'[1]Форма.8.1'!L79</f>
        <v>0</v>
      </c>
      <c r="M79" s="525">
        <f>'[1]Форма.8.1'!M79</f>
        <v>0</v>
      </c>
      <c r="N79" s="525">
        <f>'[1]Форма.8.1'!N79</f>
        <v>0</v>
      </c>
      <c r="O79" s="525">
        <f>'[1]Форма.8.1'!O79</f>
        <v>0</v>
      </c>
      <c r="P79" s="525">
        <f>'[1]Форма.8.1'!P79</f>
        <v>0</v>
      </c>
      <c r="Q79" s="432">
        <f t="shared" si="4"/>
        <v>0</v>
      </c>
      <c r="R79" s="430"/>
      <c r="S79" s="430"/>
      <c r="T79" s="525">
        <f>'[1]Форма.8.1'!T79</f>
        <v>0</v>
      </c>
      <c r="U79" s="525">
        <f>'[1]Форма.8.1'!U79</f>
        <v>0</v>
      </c>
      <c r="V79" s="525">
        <f>'[1]Форма.8.1'!V79</f>
        <v>0</v>
      </c>
      <c r="W79" s="525">
        <f>'[1]Форма.8.1'!W79</f>
        <v>0</v>
      </c>
      <c r="X79" s="525">
        <f>'[1]Форма.8.1'!X79</f>
        <v>0</v>
      </c>
      <c r="Y79" s="525">
        <f>'[1]Форма.8.1'!Y79</f>
        <v>0</v>
      </c>
      <c r="Z79" s="525">
        <f>'[1]Форма.8.1'!Z79</f>
        <v>0</v>
      </c>
      <c r="AA79" s="525">
        <f>'[1]Форма.8.1'!AA79</f>
        <v>0</v>
      </c>
      <c r="AB79" s="432">
        <f t="shared" si="5"/>
        <v>0</v>
      </c>
      <c r="AC79" s="525">
        <f>'[1]Форма.8.1'!AC79</f>
        <v>0</v>
      </c>
      <c r="AD79" s="525">
        <f>'[1]Форма.8.1'!AD79</f>
        <v>0</v>
      </c>
      <c r="AE79" s="432">
        <f t="shared" si="6"/>
        <v>0</v>
      </c>
      <c r="AF79" s="430"/>
      <c r="AG79" s="430"/>
      <c r="AH79" s="526">
        <f>'[1]Форма.8.1'!AH79</f>
        <v>0</v>
      </c>
      <c r="AI79" s="526">
        <f>'[1]Форма.8.1'!AI79</f>
        <v>0</v>
      </c>
      <c r="AJ79" s="526">
        <f>'[1]Форма.8.1'!AJ79</f>
        <v>0</v>
      </c>
      <c r="AK79" s="527">
        <f>'[1]Форма.8.1'!AK79</f>
        <v>0</v>
      </c>
      <c r="AL79" s="526">
        <f>'[1]Форма.8.1'!AL79</f>
        <v>0</v>
      </c>
      <c r="AM79" s="528">
        <f>'[1]Форма.8.1'!AM79</f>
        <v>0</v>
      </c>
      <c r="AN79" s="528">
        <f>'[1]Форма.8.1'!AN79</f>
        <v>0</v>
      </c>
      <c r="AP79" s="429">
        <f t="shared" si="3"/>
        <v>0</v>
      </c>
    </row>
    <row r="80" spans="2:42" ht="15" hidden="1">
      <c r="B80" s="425" t="s">
        <v>561</v>
      </c>
      <c r="C80" s="524" t="str">
        <f>'[1]Форма.8.1'!C80</f>
        <v>июль</v>
      </c>
      <c r="D80" s="525">
        <f>'[1]Форма.8.1'!D80</f>
        <v>0</v>
      </c>
      <c r="E80" s="525">
        <f>'[1]Форма.8.1'!E80</f>
        <v>0</v>
      </c>
      <c r="F80" s="525">
        <f>'[1]Форма.8.1'!F80</f>
        <v>0</v>
      </c>
      <c r="G80" s="525">
        <f>'[1]Форма.8.1'!G80</f>
        <v>0</v>
      </c>
      <c r="H80" s="525">
        <f>'[1]Форма.8.1'!H80</f>
        <v>0</v>
      </c>
      <c r="I80" s="525">
        <f>'[1]Форма.8.1'!I80</f>
        <v>0</v>
      </c>
      <c r="J80" s="525">
        <f>'[1]Форма.8.1'!J80</f>
        <v>0</v>
      </c>
      <c r="K80" s="525">
        <f>'[1]Форма.8.1'!K80</f>
        <v>0</v>
      </c>
      <c r="L80" s="525">
        <f>'[1]Форма.8.1'!L80</f>
        <v>0</v>
      </c>
      <c r="M80" s="525">
        <f>'[1]Форма.8.1'!M80</f>
        <v>0</v>
      </c>
      <c r="N80" s="525">
        <f>'[1]Форма.8.1'!N80</f>
        <v>0</v>
      </c>
      <c r="O80" s="525">
        <f>'[1]Форма.8.1'!O80</f>
        <v>0</v>
      </c>
      <c r="P80" s="525">
        <f>'[1]Форма.8.1'!P80</f>
        <v>0</v>
      </c>
      <c r="Q80" s="432">
        <f t="shared" si="4"/>
        <v>0</v>
      </c>
      <c r="R80" s="430"/>
      <c r="S80" s="430"/>
      <c r="T80" s="525">
        <f>'[1]Форма.8.1'!T80</f>
        <v>0</v>
      </c>
      <c r="U80" s="525">
        <f>'[1]Форма.8.1'!U80</f>
        <v>0</v>
      </c>
      <c r="V80" s="525">
        <f>'[1]Форма.8.1'!V80</f>
        <v>0</v>
      </c>
      <c r="W80" s="525">
        <f>'[1]Форма.8.1'!W80</f>
        <v>0</v>
      </c>
      <c r="X80" s="525">
        <f>'[1]Форма.8.1'!X80</f>
        <v>0</v>
      </c>
      <c r="Y80" s="525">
        <f>'[1]Форма.8.1'!Y80</f>
        <v>0</v>
      </c>
      <c r="Z80" s="525">
        <f>'[1]Форма.8.1'!Z80</f>
        <v>0</v>
      </c>
      <c r="AA80" s="525">
        <f>'[1]Форма.8.1'!AA80</f>
        <v>0</v>
      </c>
      <c r="AB80" s="432">
        <f t="shared" si="5"/>
        <v>0</v>
      </c>
      <c r="AC80" s="525">
        <f>'[1]Форма.8.1'!AC80</f>
        <v>0</v>
      </c>
      <c r="AD80" s="525">
        <f>'[1]Форма.8.1'!AD80</f>
        <v>0</v>
      </c>
      <c r="AE80" s="432">
        <f t="shared" si="6"/>
        <v>0</v>
      </c>
      <c r="AF80" s="430"/>
      <c r="AG80" s="430"/>
      <c r="AH80" s="526">
        <f>'[1]Форма.8.1'!AH80</f>
        <v>0</v>
      </c>
      <c r="AI80" s="526">
        <f>'[1]Форма.8.1'!AI80</f>
        <v>0</v>
      </c>
      <c r="AJ80" s="526">
        <f>'[1]Форма.8.1'!AJ80</f>
        <v>0</v>
      </c>
      <c r="AK80" s="527">
        <f>'[1]Форма.8.1'!AK80</f>
        <v>0</v>
      </c>
      <c r="AL80" s="526">
        <f>'[1]Форма.8.1'!AL80</f>
        <v>0</v>
      </c>
      <c r="AM80" s="528">
        <f>'[1]Форма.8.1'!AM80</f>
        <v>0</v>
      </c>
      <c r="AN80" s="528">
        <f>'[1]Форма.8.1'!AN80</f>
        <v>0</v>
      </c>
      <c r="AP80" s="429">
        <f t="shared" si="3"/>
        <v>0</v>
      </c>
    </row>
    <row r="81" spans="2:42" ht="15" hidden="1">
      <c r="B81" s="425" t="s">
        <v>562</v>
      </c>
      <c r="C81" s="524" t="str">
        <f>'[1]Форма.8.1'!C81</f>
        <v>июль</v>
      </c>
      <c r="D81" s="525">
        <f>'[1]Форма.8.1'!D81</f>
        <v>0</v>
      </c>
      <c r="E81" s="525">
        <f>'[1]Форма.8.1'!E81</f>
        <v>0</v>
      </c>
      <c r="F81" s="525">
        <f>'[1]Форма.8.1'!F81</f>
        <v>0</v>
      </c>
      <c r="G81" s="525">
        <f>'[1]Форма.8.1'!G81</f>
        <v>0</v>
      </c>
      <c r="H81" s="525">
        <f>'[1]Форма.8.1'!H81</f>
        <v>0</v>
      </c>
      <c r="I81" s="525">
        <f>'[1]Форма.8.1'!I81</f>
        <v>0</v>
      </c>
      <c r="J81" s="525">
        <f>'[1]Форма.8.1'!J81</f>
        <v>0</v>
      </c>
      <c r="K81" s="525">
        <f>'[1]Форма.8.1'!K81</f>
        <v>0</v>
      </c>
      <c r="L81" s="525">
        <f>'[1]Форма.8.1'!L81</f>
        <v>0</v>
      </c>
      <c r="M81" s="525">
        <f>'[1]Форма.8.1'!M81</f>
        <v>0</v>
      </c>
      <c r="N81" s="525">
        <f>'[1]Форма.8.1'!N81</f>
        <v>0</v>
      </c>
      <c r="O81" s="525">
        <f>'[1]Форма.8.1'!O81</f>
        <v>0</v>
      </c>
      <c r="P81" s="525">
        <f>'[1]Форма.8.1'!P81</f>
        <v>0</v>
      </c>
      <c r="Q81" s="432">
        <f t="shared" si="4"/>
        <v>0</v>
      </c>
      <c r="R81" s="430"/>
      <c r="S81" s="430"/>
      <c r="T81" s="525">
        <f>'[1]Форма.8.1'!T81</f>
        <v>0</v>
      </c>
      <c r="U81" s="525">
        <f>'[1]Форма.8.1'!U81</f>
        <v>0</v>
      </c>
      <c r="V81" s="525">
        <f>'[1]Форма.8.1'!V81</f>
        <v>0</v>
      </c>
      <c r="W81" s="525">
        <f>'[1]Форма.8.1'!W81</f>
        <v>0</v>
      </c>
      <c r="X81" s="525">
        <f>'[1]Форма.8.1'!X81</f>
        <v>0</v>
      </c>
      <c r="Y81" s="525">
        <f>'[1]Форма.8.1'!Y81</f>
        <v>0</v>
      </c>
      <c r="Z81" s="525">
        <f>'[1]Форма.8.1'!Z81</f>
        <v>0</v>
      </c>
      <c r="AA81" s="525">
        <f>'[1]Форма.8.1'!AA81</f>
        <v>0</v>
      </c>
      <c r="AB81" s="432">
        <f t="shared" si="5"/>
        <v>0</v>
      </c>
      <c r="AC81" s="525">
        <f>'[1]Форма.8.1'!AC81</f>
        <v>0</v>
      </c>
      <c r="AD81" s="525">
        <f>'[1]Форма.8.1'!AD81</f>
        <v>0</v>
      </c>
      <c r="AE81" s="432">
        <f t="shared" si="6"/>
        <v>0</v>
      </c>
      <c r="AF81" s="430"/>
      <c r="AG81" s="430"/>
      <c r="AH81" s="526">
        <f>'[1]Форма.8.1'!AH81</f>
        <v>0</v>
      </c>
      <c r="AI81" s="526">
        <f>'[1]Форма.8.1'!AI81</f>
        <v>0</v>
      </c>
      <c r="AJ81" s="526">
        <f>'[1]Форма.8.1'!AJ81</f>
        <v>0</v>
      </c>
      <c r="AK81" s="527">
        <f>'[1]Форма.8.1'!AK81</f>
        <v>0</v>
      </c>
      <c r="AL81" s="526">
        <f>'[1]Форма.8.1'!AL81</f>
        <v>0</v>
      </c>
      <c r="AM81" s="528">
        <f>'[1]Форма.8.1'!AM81</f>
        <v>0</v>
      </c>
      <c r="AN81" s="528">
        <f>'[1]Форма.8.1'!AN81</f>
        <v>0</v>
      </c>
      <c r="AP81" s="429">
        <f t="shared" si="3"/>
        <v>0</v>
      </c>
    </row>
    <row r="82" spans="1:42" s="439" customFormat="1" ht="15" hidden="1">
      <c r="A82" s="430"/>
      <c r="B82" s="431" t="s">
        <v>235</v>
      </c>
      <c r="C82" s="524" t="str">
        <f>'[1]Форма.8.1'!C82</f>
        <v>август</v>
      </c>
      <c r="D82" s="525">
        <f>'[1]Форма.8.1'!D82</f>
        <v>0</v>
      </c>
      <c r="E82" s="525">
        <f>'[1]Форма.8.1'!E82</f>
        <v>0</v>
      </c>
      <c r="F82" s="525">
        <f>'[1]Форма.8.1'!F82</f>
        <v>0</v>
      </c>
      <c r="G82" s="525">
        <f>'[1]Форма.8.1'!G82</f>
        <v>0</v>
      </c>
      <c r="H82" s="525">
        <f>'[1]Форма.8.1'!H82</f>
        <v>0</v>
      </c>
      <c r="I82" s="525">
        <f>'[1]Форма.8.1'!I82</f>
        <v>0</v>
      </c>
      <c r="J82" s="525">
        <f>'[1]Форма.8.1'!J82</f>
        <v>0</v>
      </c>
      <c r="K82" s="525">
        <f>'[1]Форма.8.1'!K82</f>
        <v>0</v>
      </c>
      <c r="L82" s="525">
        <f>'[1]Форма.8.1'!L82</f>
        <v>0</v>
      </c>
      <c r="M82" s="525">
        <f>'[1]Форма.8.1'!M82</f>
        <v>0</v>
      </c>
      <c r="N82" s="525">
        <f>'[1]Форма.8.1'!N82</f>
        <v>0</v>
      </c>
      <c r="O82" s="525">
        <f>'[1]Форма.8.1'!O82</f>
        <v>0</v>
      </c>
      <c r="P82" s="525">
        <f>'[1]Форма.8.1'!P82</f>
        <v>0</v>
      </c>
      <c r="Q82" s="432">
        <f>SUM(J82:P82)</f>
        <v>0</v>
      </c>
      <c r="R82" s="430"/>
      <c r="S82" s="430"/>
      <c r="T82" s="525">
        <f>'[1]Форма.8.1'!T82</f>
        <v>0</v>
      </c>
      <c r="U82" s="525">
        <f>'[1]Форма.8.1'!U82</f>
        <v>0</v>
      </c>
      <c r="V82" s="525">
        <f>'[1]Форма.8.1'!V82</f>
        <v>0</v>
      </c>
      <c r="W82" s="525">
        <f>'[1]Форма.8.1'!W82</f>
        <v>0</v>
      </c>
      <c r="X82" s="525">
        <f>'[1]Форма.8.1'!X82</f>
        <v>0</v>
      </c>
      <c r="Y82" s="525">
        <f>'[1]Форма.8.1'!Y82</f>
        <v>0</v>
      </c>
      <c r="Z82" s="525">
        <f>'[1]Форма.8.1'!Z82</f>
        <v>0</v>
      </c>
      <c r="AA82" s="525">
        <f>'[1]Форма.8.1'!AA82</f>
        <v>0</v>
      </c>
      <c r="AB82" s="432">
        <f>SUM(T82:X82)</f>
        <v>0</v>
      </c>
      <c r="AC82" s="525">
        <f>'[1]Форма.8.1'!AC82</f>
        <v>0</v>
      </c>
      <c r="AD82" s="525">
        <f>'[1]Форма.8.1'!AD82</f>
        <v>0</v>
      </c>
      <c r="AE82" s="432">
        <f>SUM(AB82:AD82)</f>
        <v>0</v>
      </c>
      <c r="AF82" s="430"/>
      <c r="AG82" s="430"/>
      <c r="AH82" s="526">
        <f>'[1]Форма.8.1'!AH82</f>
        <v>0</v>
      </c>
      <c r="AI82" s="526">
        <f>'[1]Форма.8.1'!AI82</f>
        <v>0</v>
      </c>
      <c r="AJ82" s="526">
        <f>'[1]Форма.8.1'!AJ82</f>
        <v>0</v>
      </c>
      <c r="AK82" s="527">
        <f>'[1]Форма.8.1'!AK82</f>
        <v>0</v>
      </c>
      <c r="AL82" s="526">
        <f>'[1]Форма.8.1'!AL82</f>
        <v>0</v>
      </c>
      <c r="AM82" s="528">
        <f>'[1]Форма.8.1'!AM82</f>
        <v>0</v>
      </c>
      <c r="AN82" s="528">
        <f>'[1]Форма.8.1'!AN82</f>
        <v>0</v>
      </c>
      <c r="AO82" s="430"/>
      <c r="AP82" s="433">
        <f>AE82*AK82</f>
        <v>0</v>
      </c>
    </row>
    <row r="83" spans="1:42" s="440" customFormat="1" ht="15" hidden="1">
      <c r="A83" s="404"/>
      <c r="B83" s="425" t="s">
        <v>563</v>
      </c>
      <c r="C83" s="524" t="str">
        <f>'[1]Форма.8.1'!C83</f>
        <v>август</v>
      </c>
      <c r="D83" s="525">
        <f>'[1]Форма.8.1'!D83</f>
        <v>0</v>
      </c>
      <c r="E83" s="525">
        <f>'[1]Форма.8.1'!E83</f>
        <v>0</v>
      </c>
      <c r="F83" s="525">
        <f>'[1]Форма.8.1'!F83</f>
        <v>0</v>
      </c>
      <c r="G83" s="525">
        <f>'[1]Форма.8.1'!G83</f>
        <v>0</v>
      </c>
      <c r="H83" s="525">
        <f>'[1]Форма.8.1'!H83</f>
        <v>0</v>
      </c>
      <c r="I83" s="525">
        <f>'[1]Форма.8.1'!I83</f>
        <v>0</v>
      </c>
      <c r="J83" s="525">
        <f>'[1]Форма.8.1'!J83</f>
        <v>0</v>
      </c>
      <c r="K83" s="525">
        <f>'[1]Форма.8.1'!K83</f>
        <v>0</v>
      </c>
      <c r="L83" s="525">
        <f>'[1]Форма.8.1'!L83</f>
        <v>0</v>
      </c>
      <c r="M83" s="525">
        <f>'[1]Форма.8.1'!M83</f>
        <v>0</v>
      </c>
      <c r="N83" s="525">
        <f>'[1]Форма.8.1'!N83</f>
        <v>0</v>
      </c>
      <c r="O83" s="525">
        <f>'[1]Форма.8.1'!O83</f>
        <v>0</v>
      </c>
      <c r="P83" s="525">
        <f>'[1]Форма.8.1'!P83</f>
        <v>0</v>
      </c>
      <c r="Q83" s="432">
        <f aca="true" t="shared" si="7" ref="Q83:Q131">SUM(J83:P83)</f>
        <v>0</v>
      </c>
      <c r="R83" s="430"/>
      <c r="S83" s="430"/>
      <c r="T83" s="525">
        <f>'[1]Форма.8.1'!T83</f>
        <v>0</v>
      </c>
      <c r="U83" s="525">
        <f>'[1]Форма.8.1'!U83</f>
        <v>0</v>
      </c>
      <c r="V83" s="525">
        <f>'[1]Форма.8.1'!V83</f>
        <v>0</v>
      </c>
      <c r="W83" s="525">
        <f>'[1]Форма.8.1'!W83</f>
        <v>0</v>
      </c>
      <c r="X83" s="525">
        <f>'[1]Форма.8.1'!X83</f>
        <v>0</v>
      </c>
      <c r="Y83" s="525">
        <f>'[1]Форма.8.1'!Y83</f>
        <v>0</v>
      </c>
      <c r="Z83" s="525">
        <f>'[1]Форма.8.1'!Z83</f>
        <v>0</v>
      </c>
      <c r="AA83" s="525">
        <f>'[1]Форма.8.1'!AA83</f>
        <v>0</v>
      </c>
      <c r="AB83" s="432">
        <f aca="true" t="shared" si="8" ref="AB83:AB131">SUM(T83:X83)</f>
        <v>0</v>
      </c>
      <c r="AC83" s="525">
        <f>'[1]Форма.8.1'!AC83</f>
        <v>0</v>
      </c>
      <c r="AD83" s="525">
        <f>'[1]Форма.8.1'!AD83</f>
        <v>0</v>
      </c>
      <c r="AE83" s="432">
        <f aca="true" t="shared" si="9" ref="AE83:AE131">SUM(AB83:AD83)</f>
        <v>0</v>
      </c>
      <c r="AF83" s="430"/>
      <c r="AG83" s="430"/>
      <c r="AH83" s="526">
        <f>'[1]Форма.8.1'!AH83</f>
        <v>0</v>
      </c>
      <c r="AI83" s="526">
        <f>'[1]Форма.8.1'!AI83</f>
        <v>0</v>
      </c>
      <c r="AJ83" s="526">
        <f>'[1]Форма.8.1'!AJ83</f>
        <v>0</v>
      </c>
      <c r="AK83" s="527">
        <f>'[1]Форма.8.1'!AK83</f>
        <v>0</v>
      </c>
      <c r="AL83" s="526">
        <f>'[1]Форма.8.1'!AL83</f>
        <v>0</v>
      </c>
      <c r="AM83" s="528">
        <f>'[1]Форма.8.1'!AM83</f>
        <v>0</v>
      </c>
      <c r="AN83" s="528">
        <f>'[1]Форма.8.1'!AN83</f>
        <v>0</v>
      </c>
      <c r="AO83" s="404"/>
      <c r="AP83" s="429">
        <f aca="true" t="shared" si="10" ref="AP83:AP91">AE83*AK83</f>
        <v>0</v>
      </c>
    </row>
    <row r="84" spans="1:42" s="440" customFormat="1" ht="15" hidden="1">
      <c r="A84" s="404"/>
      <c r="B84" s="425" t="s">
        <v>564</v>
      </c>
      <c r="C84" s="524" t="str">
        <f>'[1]Форма.8.1'!C84</f>
        <v>август</v>
      </c>
      <c r="D84" s="525">
        <f>'[1]Форма.8.1'!D84</f>
        <v>0</v>
      </c>
      <c r="E84" s="525">
        <f>'[1]Форма.8.1'!E84</f>
        <v>0</v>
      </c>
      <c r="F84" s="525">
        <f>'[1]Форма.8.1'!F84</f>
        <v>0</v>
      </c>
      <c r="G84" s="525">
        <f>'[1]Форма.8.1'!G84</f>
        <v>0</v>
      </c>
      <c r="H84" s="525">
        <f>'[1]Форма.8.1'!H84</f>
        <v>0</v>
      </c>
      <c r="I84" s="525">
        <f>'[1]Форма.8.1'!I84</f>
        <v>0</v>
      </c>
      <c r="J84" s="525">
        <f>'[1]Форма.8.1'!J84</f>
        <v>0</v>
      </c>
      <c r="K84" s="525">
        <f>'[1]Форма.8.1'!K84</f>
        <v>0</v>
      </c>
      <c r="L84" s="525">
        <f>'[1]Форма.8.1'!L84</f>
        <v>0</v>
      </c>
      <c r="M84" s="525">
        <f>'[1]Форма.8.1'!M84</f>
        <v>0</v>
      </c>
      <c r="N84" s="525">
        <f>'[1]Форма.8.1'!N84</f>
        <v>0</v>
      </c>
      <c r="O84" s="525">
        <f>'[1]Форма.8.1'!O84</f>
        <v>0</v>
      </c>
      <c r="P84" s="525">
        <f>'[1]Форма.8.1'!P84</f>
        <v>0</v>
      </c>
      <c r="Q84" s="432">
        <f t="shared" si="7"/>
        <v>0</v>
      </c>
      <c r="R84" s="430"/>
      <c r="S84" s="430"/>
      <c r="T84" s="525">
        <f>'[1]Форма.8.1'!T84</f>
        <v>0</v>
      </c>
      <c r="U84" s="525">
        <f>'[1]Форма.8.1'!U84</f>
        <v>0</v>
      </c>
      <c r="V84" s="525">
        <f>'[1]Форма.8.1'!V84</f>
        <v>0</v>
      </c>
      <c r="W84" s="525">
        <f>'[1]Форма.8.1'!W84</f>
        <v>0</v>
      </c>
      <c r="X84" s="525">
        <f>'[1]Форма.8.1'!X84</f>
        <v>0</v>
      </c>
      <c r="Y84" s="525">
        <f>'[1]Форма.8.1'!Y84</f>
        <v>0</v>
      </c>
      <c r="Z84" s="525">
        <f>'[1]Форма.8.1'!Z84</f>
        <v>0</v>
      </c>
      <c r="AA84" s="525">
        <f>'[1]Форма.8.1'!AA84</f>
        <v>0</v>
      </c>
      <c r="AB84" s="432">
        <f t="shared" si="8"/>
        <v>0</v>
      </c>
      <c r="AC84" s="525">
        <f>'[1]Форма.8.1'!AC84</f>
        <v>0</v>
      </c>
      <c r="AD84" s="525">
        <f>'[1]Форма.8.1'!AD84</f>
        <v>0</v>
      </c>
      <c r="AE84" s="432">
        <f t="shared" si="9"/>
        <v>0</v>
      </c>
      <c r="AF84" s="430"/>
      <c r="AG84" s="430"/>
      <c r="AH84" s="526">
        <f>'[1]Форма.8.1'!AH84</f>
        <v>0</v>
      </c>
      <c r="AI84" s="526">
        <f>'[1]Форма.8.1'!AI84</f>
        <v>0</v>
      </c>
      <c r="AJ84" s="526">
        <f>'[1]Форма.8.1'!AJ84</f>
        <v>0</v>
      </c>
      <c r="AK84" s="527">
        <f>'[1]Форма.8.1'!AK84</f>
        <v>0</v>
      </c>
      <c r="AL84" s="526">
        <f>'[1]Форма.8.1'!AL84</f>
        <v>0</v>
      </c>
      <c r="AM84" s="528">
        <f>'[1]Форма.8.1'!AM84</f>
        <v>0</v>
      </c>
      <c r="AN84" s="528">
        <f>'[1]Форма.8.1'!AN84</f>
        <v>0</v>
      </c>
      <c r="AO84" s="404"/>
      <c r="AP84" s="429">
        <f t="shared" si="10"/>
        <v>0</v>
      </c>
    </row>
    <row r="85" spans="1:42" s="440" customFormat="1" ht="15" hidden="1">
      <c r="A85" s="404"/>
      <c r="B85" s="425" t="s">
        <v>565</v>
      </c>
      <c r="C85" s="524" t="str">
        <f>'[1]Форма.8.1'!C85</f>
        <v>август</v>
      </c>
      <c r="D85" s="525">
        <f>'[1]Форма.8.1'!D85</f>
        <v>0</v>
      </c>
      <c r="E85" s="525">
        <f>'[1]Форма.8.1'!E85</f>
        <v>0</v>
      </c>
      <c r="F85" s="525">
        <f>'[1]Форма.8.1'!F85</f>
        <v>0</v>
      </c>
      <c r="G85" s="525">
        <f>'[1]Форма.8.1'!G85</f>
        <v>0</v>
      </c>
      <c r="H85" s="525">
        <f>'[1]Форма.8.1'!H85</f>
        <v>0</v>
      </c>
      <c r="I85" s="525">
        <f>'[1]Форма.8.1'!I85</f>
        <v>0</v>
      </c>
      <c r="J85" s="525">
        <f>'[1]Форма.8.1'!J85</f>
        <v>0</v>
      </c>
      <c r="K85" s="525">
        <f>'[1]Форма.8.1'!K85</f>
        <v>0</v>
      </c>
      <c r="L85" s="525">
        <f>'[1]Форма.8.1'!L85</f>
        <v>0</v>
      </c>
      <c r="M85" s="525">
        <f>'[1]Форма.8.1'!M85</f>
        <v>0</v>
      </c>
      <c r="N85" s="525">
        <f>'[1]Форма.8.1'!N85</f>
        <v>0</v>
      </c>
      <c r="O85" s="525">
        <f>'[1]Форма.8.1'!O85</f>
        <v>0</v>
      </c>
      <c r="P85" s="525">
        <f>'[1]Форма.8.1'!P85</f>
        <v>0</v>
      </c>
      <c r="Q85" s="432">
        <f t="shared" si="7"/>
        <v>0</v>
      </c>
      <c r="R85" s="430"/>
      <c r="S85" s="430"/>
      <c r="T85" s="525">
        <f>'[1]Форма.8.1'!T85</f>
        <v>0</v>
      </c>
      <c r="U85" s="525">
        <f>'[1]Форма.8.1'!U85</f>
        <v>0</v>
      </c>
      <c r="V85" s="525">
        <f>'[1]Форма.8.1'!V85</f>
        <v>0</v>
      </c>
      <c r="W85" s="525">
        <f>'[1]Форма.8.1'!W85</f>
        <v>0</v>
      </c>
      <c r="X85" s="525">
        <f>'[1]Форма.8.1'!X85</f>
        <v>0</v>
      </c>
      <c r="Y85" s="525">
        <f>'[1]Форма.8.1'!Y85</f>
        <v>0</v>
      </c>
      <c r="Z85" s="525">
        <f>'[1]Форма.8.1'!Z85</f>
        <v>0</v>
      </c>
      <c r="AA85" s="525">
        <f>'[1]Форма.8.1'!AA85</f>
        <v>0</v>
      </c>
      <c r="AB85" s="432">
        <f t="shared" si="8"/>
        <v>0</v>
      </c>
      <c r="AC85" s="525">
        <f>'[1]Форма.8.1'!AC85</f>
        <v>0</v>
      </c>
      <c r="AD85" s="525">
        <f>'[1]Форма.8.1'!AD85</f>
        <v>0</v>
      </c>
      <c r="AE85" s="432">
        <f t="shared" si="9"/>
        <v>0</v>
      </c>
      <c r="AF85" s="430"/>
      <c r="AG85" s="430"/>
      <c r="AH85" s="526">
        <f>'[1]Форма.8.1'!AH85</f>
        <v>0</v>
      </c>
      <c r="AI85" s="526">
        <f>'[1]Форма.8.1'!AI85</f>
        <v>0</v>
      </c>
      <c r="AJ85" s="526">
        <f>'[1]Форма.8.1'!AJ85</f>
        <v>0</v>
      </c>
      <c r="AK85" s="527">
        <f>'[1]Форма.8.1'!AK85</f>
        <v>0</v>
      </c>
      <c r="AL85" s="526">
        <f>'[1]Форма.8.1'!AL85</f>
        <v>0</v>
      </c>
      <c r="AM85" s="528">
        <f>'[1]Форма.8.1'!AM85</f>
        <v>0</v>
      </c>
      <c r="AN85" s="528">
        <f>'[1]Форма.8.1'!AN85</f>
        <v>0</v>
      </c>
      <c r="AO85" s="404"/>
      <c r="AP85" s="429">
        <f t="shared" si="10"/>
        <v>0</v>
      </c>
    </row>
    <row r="86" spans="1:42" s="440" customFormat="1" ht="15" hidden="1">
      <c r="A86" s="404"/>
      <c r="B86" s="425" t="s">
        <v>566</v>
      </c>
      <c r="C86" s="524" t="str">
        <f>'[1]Форма.8.1'!C86</f>
        <v>август</v>
      </c>
      <c r="D86" s="525">
        <f>'[1]Форма.8.1'!D86</f>
        <v>0</v>
      </c>
      <c r="E86" s="525">
        <f>'[1]Форма.8.1'!E86</f>
        <v>0</v>
      </c>
      <c r="F86" s="525">
        <f>'[1]Форма.8.1'!F86</f>
        <v>0</v>
      </c>
      <c r="G86" s="525">
        <f>'[1]Форма.8.1'!G86</f>
        <v>0</v>
      </c>
      <c r="H86" s="525">
        <f>'[1]Форма.8.1'!H86</f>
        <v>0</v>
      </c>
      <c r="I86" s="525">
        <f>'[1]Форма.8.1'!I86</f>
        <v>0</v>
      </c>
      <c r="J86" s="525">
        <f>'[1]Форма.8.1'!J86</f>
        <v>0</v>
      </c>
      <c r="K86" s="525">
        <f>'[1]Форма.8.1'!K86</f>
        <v>0</v>
      </c>
      <c r="L86" s="525">
        <f>'[1]Форма.8.1'!L86</f>
        <v>0</v>
      </c>
      <c r="M86" s="525">
        <f>'[1]Форма.8.1'!M86</f>
        <v>0</v>
      </c>
      <c r="N86" s="525">
        <f>'[1]Форма.8.1'!N86</f>
        <v>0</v>
      </c>
      <c r="O86" s="525">
        <f>'[1]Форма.8.1'!O86</f>
        <v>0</v>
      </c>
      <c r="P86" s="525">
        <f>'[1]Форма.8.1'!P86</f>
        <v>0</v>
      </c>
      <c r="Q86" s="432">
        <f t="shared" si="7"/>
        <v>0</v>
      </c>
      <c r="R86" s="430"/>
      <c r="S86" s="430"/>
      <c r="T86" s="525">
        <f>'[1]Форма.8.1'!T86</f>
        <v>0</v>
      </c>
      <c r="U86" s="525">
        <f>'[1]Форма.8.1'!U86</f>
        <v>0</v>
      </c>
      <c r="V86" s="525">
        <f>'[1]Форма.8.1'!V86</f>
        <v>0</v>
      </c>
      <c r="W86" s="525">
        <f>'[1]Форма.8.1'!W86</f>
        <v>0</v>
      </c>
      <c r="X86" s="525">
        <f>'[1]Форма.8.1'!X86</f>
        <v>0</v>
      </c>
      <c r="Y86" s="525">
        <f>'[1]Форма.8.1'!Y86</f>
        <v>0</v>
      </c>
      <c r="Z86" s="525">
        <f>'[1]Форма.8.1'!Z86</f>
        <v>0</v>
      </c>
      <c r="AA86" s="525">
        <f>'[1]Форма.8.1'!AA86</f>
        <v>0</v>
      </c>
      <c r="AB86" s="432">
        <f t="shared" si="8"/>
        <v>0</v>
      </c>
      <c r="AC86" s="525">
        <f>'[1]Форма.8.1'!AC86</f>
        <v>0</v>
      </c>
      <c r="AD86" s="525">
        <f>'[1]Форма.8.1'!AD86</f>
        <v>0</v>
      </c>
      <c r="AE86" s="432">
        <f t="shared" si="9"/>
        <v>0</v>
      </c>
      <c r="AF86" s="430"/>
      <c r="AG86" s="430"/>
      <c r="AH86" s="526">
        <f>'[1]Форма.8.1'!AH86</f>
        <v>0</v>
      </c>
      <c r="AI86" s="526">
        <f>'[1]Форма.8.1'!AI86</f>
        <v>0</v>
      </c>
      <c r="AJ86" s="526">
        <f>'[1]Форма.8.1'!AJ86</f>
        <v>0</v>
      </c>
      <c r="AK86" s="527">
        <f>'[1]Форма.8.1'!AK86</f>
        <v>0</v>
      </c>
      <c r="AL86" s="526">
        <f>'[1]Форма.8.1'!AL86</f>
        <v>0</v>
      </c>
      <c r="AM86" s="528">
        <f>'[1]Форма.8.1'!AM86</f>
        <v>0</v>
      </c>
      <c r="AN86" s="528">
        <f>'[1]Форма.8.1'!AN86</f>
        <v>0</v>
      </c>
      <c r="AO86" s="404"/>
      <c r="AP86" s="429">
        <f t="shared" si="10"/>
        <v>0</v>
      </c>
    </row>
    <row r="87" spans="1:42" s="440" customFormat="1" ht="15" hidden="1">
      <c r="A87" s="404"/>
      <c r="B87" s="425" t="s">
        <v>567</v>
      </c>
      <c r="C87" s="524" t="str">
        <f>'[1]Форма.8.1'!C87</f>
        <v>август</v>
      </c>
      <c r="D87" s="525">
        <f>'[1]Форма.8.1'!D87</f>
        <v>0</v>
      </c>
      <c r="E87" s="525">
        <f>'[1]Форма.8.1'!E87</f>
        <v>0</v>
      </c>
      <c r="F87" s="525">
        <f>'[1]Форма.8.1'!F87</f>
        <v>0</v>
      </c>
      <c r="G87" s="525">
        <f>'[1]Форма.8.1'!G87</f>
        <v>0</v>
      </c>
      <c r="H87" s="525">
        <f>'[1]Форма.8.1'!H87</f>
        <v>0</v>
      </c>
      <c r="I87" s="525">
        <f>'[1]Форма.8.1'!I87</f>
        <v>0</v>
      </c>
      <c r="J87" s="525">
        <f>'[1]Форма.8.1'!J87</f>
        <v>0</v>
      </c>
      <c r="K87" s="525">
        <f>'[1]Форма.8.1'!K87</f>
        <v>0</v>
      </c>
      <c r="L87" s="525">
        <f>'[1]Форма.8.1'!L87</f>
        <v>0</v>
      </c>
      <c r="M87" s="525">
        <f>'[1]Форма.8.1'!M87</f>
        <v>0</v>
      </c>
      <c r="N87" s="525">
        <f>'[1]Форма.8.1'!N87</f>
        <v>0</v>
      </c>
      <c r="O87" s="525">
        <f>'[1]Форма.8.1'!O87</f>
        <v>0</v>
      </c>
      <c r="P87" s="525">
        <f>'[1]Форма.8.1'!P87</f>
        <v>0</v>
      </c>
      <c r="Q87" s="432">
        <f t="shared" si="7"/>
        <v>0</v>
      </c>
      <c r="R87" s="430"/>
      <c r="S87" s="430"/>
      <c r="T87" s="525">
        <f>'[1]Форма.8.1'!T87</f>
        <v>0</v>
      </c>
      <c r="U87" s="525">
        <f>'[1]Форма.8.1'!U87</f>
        <v>0</v>
      </c>
      <c r="V87" s="525">
        <f>'[1]Форма.8.1'!V87</f>
        <v>0</v>
      </c>
      <c r="W87" s="525">
        <f>'[1]Форма.8.1'!W87</f>
        <v>0</v>
      </c>
      <c r="X87" s="525">
        <f>'[1]Форма.8.1'!X87</f>
        <v>0</v>
      </c>
      <c r="Y87" s="525">
        <f>'[1]Форма.8.1'!Y87</f>
        <v>0</v>
      </c>
      <c r="Z87" s="525">
        <f>'[1]Форма.8.1'!Z87</f>
        <v>0</v>
      </c>
      <c r="AA87" s="525">
        <f>'[1]Форма.8.1'!AA87</f>
        <v>0</v>
      </c>
      <c r="AB87" s="432">
        <f t="shared" si="8"/>
        <v>0</v>
      </c>
      <c r="AC87" s="525">
        <f>'[1]Форма.8.1'!AC87</f>
        <v>0</v>
      </c>
      <c r="AD87" s="525">
        <f>'[1]Форма.8.1'!AD87</f>
        <v>0</v>
      </c>
      <c r="AE87" s="432">
        <f t="shared" si="9"/>
        <v>0</v>
      </c>
      <c r="AF87" s="430"/>
      <c r="AG87" s="430"/>
      <c r="AH87" s="526">
        <f>'[1]Форма.8.1'!AH87</f>
        <v>0</v>
      </c>
      <c r="AI87" s="526">
        <f>'[1]Форма.8.1'!AI87</f>
        <v>0</v>
      </c>
      <c r="AJ87" s="526">
        <f>'[1]Форма.8.1'!AJ87</f>
        <v>0</v>
      </c>
      <c r="AK87" s="527">
        <f>'[1]Форма.8.1'!AK87</f>
        <v>0</v>
      </c>
      <c r="AL87" s="526">
        <f>'[1]Форма.8.1'!AL87</f>
        <v>0</v>
      </c>
      <c r="AM87" s="528">
        <f>'[1]Форма.8.1'!AM87</f>
        <v>0</v>
      </c>
      <c r="AN87" s="528">
        <f>'[1]Форма.8.1'!AN87</f>
        <v>0</v>
      </c>
      <c r="AO87" s="404"/>
      <c r="AP87" s="429">
        <f t="shared" si="10"/>
        <v>0</v>
      </c>
    </row>
    <row r="88" spans="1:42" s="440" customFormat="1" ht="15" hidden="1">
      <c r="A88" s="404"/>
      <c r="B88" s="425" t="s">
        <v>568</v>
      </c>
      <c r="C88" s="524" t="str">
        <f>'[1]Форма.8.1'!C88</f>
        <v>август</v>
      </c>
      <c r="D88" s="525">
        <f>'[1]Форма.8.1'!D88</f>
        <v>0</v>
      </c>
      <c r="E88" s="525">
        <f>'[1]Форма.8.1'!E88</f>
        <v>0</v>
      </c>
      <c r="F88" s="525">
        <f>'[1]Форма.8.1'!F88</f>
        <v>0</v>
      </c>
      <c r="G88" s="525">
        <f>'[1]Форма.8.1'!G88</f>
        <v>0</v>
      </c>
      <c r="H88" s="525">
        <f>'[1]Форма.8.1'!H88</f>
        <v>0</v>
      </c>
      <c r="I88" s="525">
        <f>'[1]Форма.8.1'!I88</f>
        <v>0</v>
      </c>
      <c r="J88" s="525">
        <f>'[1]Форма.8.1'!J88</f>
        <v>0</v>
      </c>
      <c r="K88" s="525">
        <f>'[1]Форма.8.1'!K88</f>
        <v>0</v>
      </c>
      <c r="L88" s="525">
        <f>'[1]Форма.8.1'!L88</f>
        <v>0</v>
      </c>
      <c r="M88" s="525">
        <f>'[1]Форма.8.1'!M88</f>
        <v>0</v>
      </c>
      <c r="N88" s="525">
        <f>'[1]Форма.8.1'!N88</f>
        <v>0</v>
      </c>
      <c r="O88" s="525">
        <f>'[1]Форма.8.1'!O88</f>
        <v>0</v>
      </c>
      <c r="P88" s="525">
        <f>'[1]Форма.8.1'!P88</f>
        <v>0</v>
      </c>
      <c r="Q88" s="432">
        <f t="shared" si="7"/>
        <v>0</v>
      </c>
      <c r="R88" s="430"/>
      <c r="S88" s="430"/>
      <c r="T88" s="525">
        <f>'[1]Форма.8.1'!T88</f>
        <v>0</v>
      </c>
      <c r="U88" s="525">
        <f>'[1]Форма.8.1'!U88</f>
        <v>0</v>
      </c>
      <c r="V88" s="525">
        <f>'[1]Форма.8.1'!V88</f>
        <v>0</v>
      </c>
      <c r="W88" s="525">
        <f>'[1]Форма.8.1'!W88</f>
        <v>0</v>
      </c>
      <c r="X88" s="525">
        <f>'[1]Форма.8.1'!X88</f>
        <v>0</v>
      </c>
      <c r="Y88" s="525">
        <f>'[1]Форма.8.1'!Y88</f>
        <v>0</v>
      </c>
      <c r="Z88" s="525">
        <f>'[1]Форма.8.1'!Z88</f>
        <v>0</v>
      </c>
      <c r="AA88" s="525">
        <f>'[1]Форма.8.1'!AA88</f>
        <v>0</v>
      </c>
      <c r="AB88" s="432">
        <f t="shared" si="8"/>
        <v>0</v>
      </c>
      <c r="AC88" s="525">
        <f>'[1]Форма.8.1'!AC88</f>
        <v>0</v>
      </c>
      <c r="AD88" s="525">
        <f>'[1]Форма.8.1'!AD88</f>
        <v>0</v>
      </c>
      <c r="AE88" s="432">
        <f t="shared" si="9"/>
        <v>0</v>
      </c>
      <c r="AF88" s="430"/>
      <c r="AG88" s="430"/>
      <c r="AH88" s="526">
        <f>'[1]Форма.8.1'!AH88</f>
        <v>0</v>
      </c>
      <c r="AI88" s="526">
        <f>'[1]Форма.8.1'!AI88</f>
        <v>0</v>
      </c>
      <c r="AJ88" s="526">
        <f>'[1]Форма.8.1'!AJ88</f>
        <v>0</v>
      </c>
      <c r="AK88" s="527">
        <f>'[1]Форма.8.1'!AK88</f>
        <v>0</v>
      </c>
      <c r="AL88" s="526">
        <f>'[1]Форма.8.1'!AL88</f>
        <v>0</v>
      </c>
      <c r="AM88" s="528">
        <f>'[1]Форма.8.1'!AM88</f>
        <v>0</v>
      </c>
      <c r="AN88" s="528">
        <f>'[1]Форма.8.1'!AN88</f>
        <v>0</v>
      </c>
      <c r="AO88" s="404"/>
      <c r="AP88" s="429">
        <f t="shared" si="10"/>
        <v>0</v>
      </c>
    </row>
    <row r="89" spans="1:42" s="440" customFormat="1" ht="15" hidden="1">
      <c r="A89" s="404"/>
      <c r="B89" s="425" t="s">
        <v>569</v>
      </c>
      <c r="C89" s="524" t="str">
        <f>'[1]Форма.8.1'!C89</f>
        <v>август</v>
      </c>
      <c r="D89" s="525">
        <f>'[1]Форма.8.1'!D89</f>
        <v>0</v>
      </c>
      <c r="E89" s="525">
        <f>'[1]Форма.8.1'!E89</f>
        <v>0</v>
      </c>
      <c r="F89" s="525">
        <f>'[1]Форма.8.1'!F89</f>
        <v>0</v>
      </c>
      <c r="G89" s="525">
        <f>'[1]Форма.8.1'!G89</f>
        <v>0</v>
      </c>
      <c r="H89" s="525">
        <f>'[1]Форма.8.1'!H89</f>
        <v>0</v>
      </c>
      <c r="I89" s="525">
        <f>'[1]Форма.8.1'!I89</f>
        <v>0</v>
      </c>
      <c r="J89" s="525">
        <f>'[1]Форма.8.1'!J89</f>
        <v>0</v>
      </c>
      <c r="K89" s="525">
        <f>'[1]Форма.8.1'!K89</f>
        <v>0</v>
      </c>
      <c r="L89" s="525">
        <f>'[1]Форма.8.1'!L89</f>
        <v>0</v>
      </c>
      <c r="M89" s="525">
        <f>'[1]Форма.8.1'!M89</f>
        <v>0</v>
      </c>
      <c r="N89" s="525">
        <f>'[1]Форма.8.1'!N89</f>
        <v>0</v>
      </c>
      <c r="O89" s="525">
        <f>'[1]Форма.8.1'!O89</f>
        <v>0</v>
      </c>
      <c r="P89" s="525">
        <f>'[1]Форма.8.1'!P89</f>
        <v>0</v>
      </c>
      <c r="Q89" s="432">
        <f t="shared" si="7"/>
        <v>0</v>
      </c>
      <c r="R89" s="430"/>
      <c r="S89" s="430"/>
      <c r="T89" s="525">
        <f>'[1]Форма.8.1'!T89</f>
        <v>0</v>
      </c>
      <c r="U89" s="525">
        <f>'[1]Форма.8.1'!U89</f>
        <v>0</v>
      </c>
      <c r="V89" s="525">
        <f>'[1]Форма.8.1'!V89</f>
        <v>0</v>
      </c>
      <c r="W89" s="525">
        <f>'[1]Форма.8.1'!W89</f>
        <v>0</v>
      </c>
      <c r="X89" s="525">
        <f>'[1]Форма.8.1'!X89</f>
        <v>0</v>
      </c>
      <c r="Y89" s="525">
        <f>'[1]Форма.8.1'!Y89</f>
        <v>0</v>
      </c>
      <c r="Z89" s="525">
        <f>'[1]Форма.8.1'!Z89</f>
        <v>0</v>
      </c>
      <c r="AA89" s="525">
        <f>'[1]Форма.8.1'!AA89</f>
        <v>0</v>
      </c>
      <c r="AB89" s="432">
        <f t="shared" si="8"/>
        <v>0</v>
      </c>
      <c r="AC89" s="525">
        <f>'[1]Форма.8.1'!AC89</f>
        <v>0</v>
      </c>
      <c r="AD89" s="525">
        <f>'[1]Форма.8.1'!AD89</f>
        <v>0</v>
      </c>
      <c r="AE89" s="432">
        <f t="shared" si="9"/>
        <v>0</v>
      </c>
      <c r="AF89" s="430"/>
      <c r="AG89" s="430"/>
      <c r="AH89" s="526">
        <f>'[1]Форма.8.1'!AH89</f>
        <v>0</v>
      </c>
      <c r="AI89" s="526">
        <f>'[1]Форма.8.1'!AI89</f>
        <v>0</v>
      </c>
      <c r="AJ89" s="526">
        <f>'[1]Форма.8.1'!AJ89</f>
        <v>0</v>
      </c>
      <c r="AK89" s="527">
        <f>'[1]Форма.8.1'!AK89</f>
        <v>0</v>
      </c>
      <c r="AL89" s="526">
        <f>'[1]Форма.8.1'!AL89</f>
        <v>0</v>
      </c>
      <c r="AM89" s="528">
        <f>'[1]Форма.8.1'!AM89</f>
        <v>0</v>
      </c>
      <c r="AN89" s="528">
        <f>'[1]Форма.8.1'!AN89</f>
        <v>0</v>
      </c>
      <c r="AO89" s="404"/>
      <c r="AP89" s="429">
        <f t="shared" si="10"/>
        <v>0</v>
      </c>
    </row>
    <row r="90" spans="1:42" s="440" customFormat="1" ht="15" hidden="1">
      <c r="A90" s="404"/>
      <c r="B90" s="425" t="s">
        <v>570</v>
      </c>
      <c r="C90" s="524" t="str">
        <f>'[1]Форма.8.1'!C90</f>
        <v>август</v>
      </c>
      <c r="D90" s="525">
        <f>'[1]Форма.8.1'!D90</f>
        <v>0</v>
      </c>
      <c r="E90" s="525">
        <f>'[1]Форма.8.1'!E90</f>
        <v>0</v>
      </c>
      <c r="F90" s="525">
        <f>'[1]Форма.8.1'!F90</f>
        <v>0</v>
      </c>
      <c r="G90" s="525">
        <f>'[1]Форма.8.1'!G90</f>
        <v>0</v>
      </c>
      <c r="H90" s="525">
        <f>'[1]Форма.8.1'!H90</f>
        <v>0</v>
      </c>
      <c r="I90" s="525">
        <f>'[1]Форма.8.1'!I90</f>
        <v>0</v>
      </c>
      <c r="J90" s="525">
        <f>'[1]Форма.8.1'!J90</f>
        <v>0</v>
      </c>
      <c r="K90" s="525">
        <f>'[1]Форма.8.1'!K90</f>
        <v>0</v>
      </c>
      <c r="L90" s="525">
        <f>'[1]Форма.8.1'!L90</f>
        <v>0</v>
      </c>
      <c r="M90" s="525">
        <f>'[1]Форма.8.1'!M90</f>
        <v>0</v>
      </c>
      <c r="N90" s="525">
        <f>'[1]Форма.8.1'!N90</f>
        <v>0</v>
      </c>
      <c r="O90" s="525">
        <f>'[1]Форма.8.1'!O90</f>
        <v>0</v>
      </c>
      <c r="P90" s="525">
        <f>'[1]Форма.8.1'!P90</f>
        <v>0</v>
      </c>
      <c r="Q90" s="432">
        <f t="shared" si="7"/>
        <v>0</v>
      </c>
      <c r="R90" s="430"/>
      <c r="S90" s="430"/>
      <c r="T90" s="525">
        <f>'[1]Форма.8.1'!T90</f>
        <v>0</v>
      </c>
      <c r="U90" s="525">
        <f>'[1]Форма.8.1'!U90</f>
        <v>0</v>
      </c>
      <c r="V90" s="525">
        <f>'[1]Форма.8.1'!V90</f>
        <v>0</v>
      </c>
      <c r="W90" s="525">
        <f>'[1]Форма.8.1'!W90</f>
        <v>0</v>
      </c>
      <c r="X90" s="525">
        <f>'[1]Форма.8.1'!X90</f>
        <v>0</v>
      </c>
      <c r="Y90" s="525">
        <f>'[1]Форма.8.1'!Y90</f>
        <v>0</v>
      </c>
      <c r="Z90" s="525">
        <f>'[1]Форма.8.1'!Z90</f>
        <v>0</v>
      </c>
      <c r="AA90" s="525">
        <f>'[1]Форма.8.1'!AA90</f>
        <v>0</v>
      </c>
      <c r="AB90" s="432">
        <f t="shared" si="8"/>
        <v>0</v>
      </c>
      <c r="AC90" s="525">
        <f>'[1]Форма.8.1'!AC90</f>
        <v>0</v>
      </c>
      <c r="AD90" s="525">
        <f>'[1]Форма.8.1'!AD90</f>
        <v>0</v>
      </c>
      <c r="AE90" s="432">
        <f t="shared" si="9"/>
        <v>0</v>
      </c>
      <c r="AF90" s="430"/>
      <c r="AG90" s="430"/>
      <c r="AH90" s="526">
        <f>'[1]Форма.8.1'!AH90</f>
        <v>0</v>
      </c>
      <c r="AI90" s="526">
        <f>'[1]Форма.8.1'!AI90</f>
        <v>0</v>
      </c>
      <c r="AJ90" s="526">
        <f>'[1]Форма.8.1'!AJ90</f>
        <v>0</v>
      </c>
      <c r="AK90" s="527">
        <f>'[1]Форма.8.1'!AK90</f>
        <v>0</v>
      </c>
      <c r="AL90" s="526">
        <f>'[1]Форма.8.1'!AL90</f>
        <v>0</v>
      </c>
      <c r="AM90" s="528">
        <f>'[1]Форма.8.1'!AM90</f>
        <v>0</v>
      </c>
      <c r="AN90" s="528">
        <f>'[1]Форма.8.1'!AN90</f>
        <v>0</v>
      </c>
      <c r="AO90" s="404"/>
      <c r="AP90" s="429">
        <f t="shared" si="10"/>
        <v>0</v>
      </c>
    </row>
    <row r="91" spans="1:42" s="440" customFormat="1" ht="15" hidden="1">
      <c r="A91" s="404"/>
      <c r="B91" s="425" t="s">
        <v>571</v>
      </c>
      <c r="C91" s="524" t="str">
        <f>'[1]Форма.8.1'!C91</f>
        <v>август</v>
      </c>
      <c r="D91" s="525">
        <f>'[1]Форма.8.1'!D91</f>
        <v>0</v>
      </c>
      <c r="E91" s="525">
        <f>'[1]Форма.8.1'!E91</f>
        <v>0</v>
      </c>
      <c r="F91" s="525">
        <f>'[1]Форма.8.1'!F91</f>
        <v>0</v>
      </c>
      <c r="G91" s="525">
        <f>'[1]Форма.8.1'!G91</f>
        <v>0</v>
      </c>
      <c r="H91" s="525">
        <f>'[1]Форма.8.1'!H91</f>
        <v>0</v>
      </c>
      <c r="I91" s="525">
        <f>'[1]Форма.8.1'!I91</f>
        <v>0</v>
      </c>
      <c r="J91" s="525">
        <f>'[1]Форма.8.1'!J91</f>
        <v>0</v>
      </c>
      <c r="K91" s="525">
        <f>'[1]Форма.8.1'!K91</f>
        <v>0</v>
      </c>
      <c r="L91" s="525">
        <f>'[1]Форма.8.1'!L91</f>
        <v>0</v>
      </c>
      <c r="M91" s="525">
        <f>'[1]Форма.8.1'!M91</f>
        <v>0</v>
      </c>
      <c r="N91" s="525">
        <f>'[1]Форма.8.1'!N91</f>
        <v>0</v>
      </c>
      <c r="O91" s="525">
        <f>'[1]Форма.8.1'!O91</f>
        <v>0</v>
      </c>
      <c r="P91" s="525">
        <f>'[1]Форма.8.1'!P91</f>
        <v>0</v>
      </c>
      <c r="Q91" s="432">
        <f t="shared" si="7"/>
        <v>0</v>
      </c>
      <c r="R91" s="430"/>
      <c r="S91" s="430"/>
      <c r="T91" s="525">
        <f>'[1]Форма.8.1'!T91</f>
        <v>0</v>
      </c>
      <c r="U91" s="525">
        <f>'[1]Форма.8.1'!U91</f>
        <v>0</v>
      </c>
      <c r="V91" s="525">
        <f>'[1]Форма.8.1'!V91</f>
        <v>0</v>
      </c>
      <c r="W91" s="525">
        <f>'[1]Форма.8.1'!W91</f>
        <v>0</v>
      </c>
      <c r="X91" s="525">
        <f>'[1]Форма.8.1'!X91</f>
        <v>0</v>
      </c>
      <c r="Y91" s="525">
        <f>'[1]Форма.8.1'!Y91</f>
        <v>0</v>
      </c>
      <c r="Z91" s="525">
        <f>'[1]Форма.8.1'!Z91</f>
        <v>0</v>
      </c>
      <c r="AA91" s="525">
        <f>'[1]Форма.8.1'!AA91</f>
        <v>0</v>
      </c>
      <c r="AB91" s="432">
        <f t="shared" si="8"/>
        <v>0</v>
      </c>
      <c r="AC91" s="525">
        <f>'[1]Форма.8.1'!AC91</f>
        <v>0</v>
      </c>
      <c r="AD91" s="525">
        <f>'[1]Форма.8.1'!AD91</f>
        <v>0</v>
      </c>
      <c r="AE91" s="432">
        <f t="shared" si="9"/>
        <v>0</v>
      </c>
      <c r="AF91" s="430"/>
      <c r="AG91" s="430"/>
      <c r="AH91" s="526">
        <f>'[1]Форма.8.1'!AH91</f>
        <v>0</v>
      </c>
      <c r="AI91" s="526">
        <f>'[1]Форма.8.1'!AI91</f>
        <v>0</v>
      </c>
      <c r="AJ91" s="526">
        <f>'[1]Форма.8.1'!AJ91</f>
        <v>0</v>
      </c>
      <c r="AK91" s="527">
        <f>'[1]Форма.8.1'!AK91</f>
        <v>0</v>
      </c>
      <c r="AL91" s="526">
        <f>'[1]Форма.8.1'!AL91</f>
        <v>0</v>
      </c>
      <c r="AM91" s="528">
        <f>'[1]Форма.8.1'!AM91</f>
        <v>0</v>
      </c>
      <c r="AN91" s="528">
        <f>'[1]Форма.8.1'!AN91</f>
        <v>0</v>
      </c>
      <c r="AO91" s="404"/>
      <c r="AP91" s="429">
        <f t="shared" si="10"/>
        <v>0</v>
      </c>
    </row>
    <row r="92" spans="2:42" s="404" customFormat="1" ht="15" hidden="1">
      <c r="B92" s="425" t="s">
        <v>236</v>
      </c>
      <c r="C92" s="524" t="str">
        <f>'[1]Форма.8.1'!C92</f>
        <v>сентябрь</v>
      </c>
      <c r="D92" s="525">
        <f>'[1]Форма.8.1'!D92</f>
        <v>0</v>
      </c>
      <c r="E92" s="525">
        <f>'[1]Форма.8.1'!E92</f>
        <v>0</v>
      </c>
      <c r="F92" s="525">
        <f>'[1]Форма.8.1'!F92</f>
        <v>0</v>
      </c>
      <c r="G92" s="525">
        <f>'[1]Форма.8.1'!G92</f>
        <v>0</v>
      </c>
      <c r="H92" s="525">
        <f>'[1]Форма.8.1'!H92</f>
        <v>0</v>
      </c>
      <c r="I92" s="525">
        <f>'[1]Форма.8.1'!I92</f>
        <v>0</v>
      </c>
      <c r="J92" s="525">
        <f>'[1]Форма.8.1'!J92</f>
        <v>0</v>
      </c>
      <c r="K92" s="525">
        <f>'[1]Форма.8.1'!K92</f>
        <v>0</v>
      </c>
      <c r="L92" s="525">
        <f>'[1]Форма.8.1'!L92</f>
        <v>0</v>
      </c>
      <c r="M92" s="525">
        <f>'[1]Форма.8.1'!M92</f>
        <v>0</v>
      </c>
      <c r="N92" s="525">
        <f>'[1]Форма.8.1'!N92</f>
        <v>0</v>
      </c>
      <c r="O92" s="525">
        <f>'[1]Форма.8.1'!O92</f>
        <v>0</v>
      </c>
      <c r="P92" s="525">
        <f>'[1]Форма.8.1'!P92</f>
        <v>0</v>
      </c>
      <c r="Q92" s="432">
        <f t="shared" si="7"/>
        <v>0</v>
      </c>
      <c r="R92" s="430"/>
      <c r="S92" s="430"/>
      <c r="T92" s="525">
        <f>'[1]Форма.8.1'!T92</f>
        <v>0</v>
      </c>
      <c r="U92" s="525">
        <f>'[1]Форма.8.1'!U92</f>
        <v>0</v>
      </c>
      <c r="V92" s="525">
        <f>'[1]Форма.8.1'!V92</f>
        <v>0</v>
      </c>
      <c r="W92" s="525">
        <f>'[1]Форма.8.1'!W92</f>
        <v>0</v>
      </c>
      <c r="X92" s="525">
        <f>'[1]Форма.8.1'!X92</f>
        <v>0</v>
      </c>
      <c r="Y92" s="525">
        <f>'[1]Форма.8.1'!Y92</f>
        <v>0</v>
      </c>
      <c r="Z92" s="525">
        <f>'[1]Форма.8.1'!Z92</f>
        <v>0</v>
      </c>
      <c r="AA92" s="525">
        <f>'[1]Форма.8.1'!AA92</f>
        <v>0</v>
      </c>
      <c r="AB92" s="432">
        <f t="shared" si="8"/>
        <v>0</v>
      </c>
      <c r="AC92" s="525">
        <f>'[1]Форма.8.1'!AC92</f>
        <v>0</v>
      </c>
      <c r="AD92" s="525">
        <f>'[1]Форма.8.1'!AD92</f>
        <v>0</v>
      </c>
      <c r="AE92" s="432">
        <f t="shared" si="9"/>
        <v>0</v>
      </c>
      <c r="AF92" s="430"/>
      <c r="AG92" s="430"/>
      <c r="AH92" s="526">
        <f>'[1]Форма.8.1'!AH92</f>
        <v>0</v>
      </c>
      <c r="AI92" s="526">
        <f>'[1]Форма.8.1'!AI92</f>
        <v>0</v>
      </c>
      <c r="AJ92" s="526">
        <f>'[1]Форма.8.1'!AJ92</f>
        <v>0</v>
      </c>
      <c r="AK92" s="527">
        <f>'[1]Форма.8.1'!AK92</f>
        <v>0</v>
      </c>
      <c r="AL92" s="526">
        <f>'[1]Форма.8.1'!AL92</f>
        <v>0</v>
      </c>
      <c r="AM92" s="528">
        <f>'[1]Форма.8.1'!AM92</f>
        <v>0</v>
      </c>
      <c r="AN92" s="528">
        <f>'[1]Форма.8.1'!AN92</f>
        <v>0</v>
      </c>
      <c r="AP92" s="429">
        <f>AE92*AK92</f>
        <v>0</v>
      </c>
    </row>
    <row r="93" spans="2:42" s="404" customFormat="1" ht="15" hidden="1">
      <c r="B93" s="425" t="s">
        <v>572</v>
      </c>
      <c r="C93" s="524" t="str">
        <f>'[1]Форма.8.1'!C93</f>
        <v>сентябрь</v>
      </c>
      <c r="D93" s="525">
        <f>'[1]Форма.8.1'!D93</f>
        <v>0</v>
      </c>
      <c r="E93" s="525">
        <f>'[1]Форма.8.1'!E93</f>
        <v>0</v>
      </c>
      <c r="F93" s="525">
        <f>'[1]Форма.8.1'!F93</f>
        <v>0</v>
      </c>
      <c r="G93" s="525">
        <f>'[1]Форма.8.1'!G93</f>
        <v>0</v>
      </c>
      <c r="H93" s="525">
        <f>'[1]Форма.8.1'!H93</f>
        <v>0</v>
      </c>
      <c r="I93" s="525">
        <f>'[1]Форма.8.1'!I93</f>
        <v>0</v>
      </c>
      <c r="J93" s="525">
        <f>'[1]Форма.8.1'!J93</f>
        <v>0</v>
      </c>
      <c r="K93" s="525">
        <f>'[1]Форма.8.1'!K93</f>
        <v>0</v>
      </c>
      <c r="L93" s="525">
        <f>'[1]Форма.8.1'!L93</f>
        <v>0</v>
      </c>
      <c r="M93" s="525">
        <f>'[1]Форма.8.1'!M93</f>
        <v>0</v>
      </c>
      <c r="N93" s="525">
        <f>'[1]Форма.8.1'!N93</f>
        <v>0</v>
      </c>
      <c r="O93" s="525">
        <f>'[1]Форма.8.1'!O93</f>
        <v>0</v>
      </c>
      <c r="P93" s="525">
        <f>'[1]Форма.8.1'!P93</f>
        <v>0</v>
      </c>
      <c r="Q93" s="432">
        <f t="shared" si="7"/>
        <v>0</v>
      </c>
      <c r="R93" s="430"/>
      <c r="S93" s="430"/>
      <c r="T93" s="525">
        <f>'[1]Форма.8.1'!T93</f>
        <v>0</v>
      </c>
      <c r="U93" s="525">
        <f>'[1]Форма.8.1'!U93</f>
        <v>0</v>
      </c>
      <c r="V93" s="525">
        <f>'[1]Форма.8.1'!V93</f>
        <v>0</v>
      </c>
      <c r="W93" s="525">
        <f>'[1]Форма.8.1'!W93</f>
        <v>0</v>
      </c>
      <c r="X93" s="525">
        <f>'[1]Форма.8.1'!X93</f>
        <v>0</v>
      </c>
      <c r="Y93" s="525">
        <f>'[1]Форма.8.1'!Y93</f>
        <v>0</v>
      </c>
      <c r="Z93" s="525">
        <f>'[1]Форма.8.1'!Z93</f>
        <v>0</v>
      </c>
      <c r="AA93" s="525">
        <f>'[1]Форма.8.1'!AA93</f>
        <v>0</v>
      </c>
      <c r="AB93" s="432">
        <f t="shared" si="8"/>
        <v>0</v>
      </c>
      <c r="AC93" s="525">
        <f>'[1]Форма.8.1'!AC93</f>
        <v>0</v>
      </c>
      <c r="AD93" s="525">
        <f>'[1]Форма.8.1'!AD93</f>
        <v>0</v>
      </c>
      <c r="AE93" s="432">
        <f t="shared" si="9"/>
        <v>0</v>
      </c>
      <c r="AF93" s="430"/>
      <c r="AG93" s="430"/>
      <c r="AH93" s="526">
        <f>'[1]Форма.8.1'!AH93</f>
        <v>0</v>
      </c>
      <c r="AI93" s="526">
        <f>'[1]Форма.8.1'!AI93</f>
        <v>0</v>
      </c>
      <c r="AJ93" s="526">
        <f>'[1]Форма.8.1'!AJ93</f>
        <v>0</v>
      </c>
      <c r="AK93" s="527">
        <f>'[1]Форма.8.1'!AK93</f>
        <v>0</v>
      </c>
      <c r="AL93" s="526">
        <f>'[1]Форма.8.1'!AL93</f>
        <v>0</v>
      </c>
      <c r="AM93" s="528">
        <f>'[1]Форма.8.1'!AM93</f>
        <v>0</v>
      </c>
      <c r="AN93" s="528">
        <f>'[1]Форма.8.1'!AN93</f>
        <v>0</v>
      </c>
      <c r="AP93" s="429">
        <f aca="true" t="shared" si="11" ref="AP93:AP111">AE93*AK93</f>
        <v>0</v>
      </c>
    </row>
    <row r="94" spans="2:42" s="404" customFormat="1" ht="15" hidden="1">
      <c r="B94" s="425" t="s">
        <v>573</v>
      </c>
      <c r="C94" s="524" t="str">
        <f>'[1]Форма.8.1'!C94</f>
        <v>сентябрь</v>
      </c>
      <c r="D94" s="525">
        <f>'[1]Форма.8.1'!D94</f>
        <v>0</v>
      </c>
      <c r="E94" s="525">
        <f>'[1]Форма.8.1'!E94</f>
        <v>0</v>
      </c>
      <c r="F94" s="525">
        <f>'[1]Форма.8.1'!F94</f>
        <v>0</v>
      </c>
      <c r="G94" s="525">
        <f>'[1]Форма.8.1'!G94</f>
        <v>0</v>
      </c>
      <c r="H94" s="525">
        <f>'[1]Форма.8.1'!H94</f>
        <v>0</v>
      </c>
      <c r="I94" s="525">
        <f>'[1]Форма.8.1'!I94</f>
        <v>0</v>
      </c>
      <c r="J94" s="525">
        <f>'[1]Форма.8.1'!J94</f>
        <v>0</v>
      </c>
      <c r="K94" s="525">
        <f>'[1]Форма.8.1'!K94</f>
        <v>0</v>
      </c>
      <c r="L94" s="525">
        <f>'[1]Форма.8.1'!L94</f>
        <v>0</v>
      </c>
      <c r="M94" s="525">
        <f>'[1]Форма.8.1'!M94</f>
        <v>0</v>
      </c>
      <c r="N94" s="525">
        <f>'[1]Форма.8.1'!N94</f>
        <v>0</v>
      </c>
      <c r="O94" s="525">
        <f>'[1]Форма.8.1'!O94</f>
        <v>0</v>
      </c>
      <c r="P94" s="525">
        <f>'[1]Форма.8.1'!P94</f>
        <v>0</v>
      </c>
      <c r="Q94" s="432">
        <f t="shared" si="7"/>
        <v>0</v>
      </c>
      <c r="R94" s="430"/>
      <c r="S94" s="430"/>
      <c r="T94" s="525">
        <f>'[1]Форма.8.1'!T94</f>
        <v>0</v>
      </c>
      <c r="U94" s="525">
        <f>'[1]Форма.8.1'!U94</f>
        <v>0</v>
      </c>
      <c r="V94" s="525">
        <f>'[1]Форма.8.1'!V94</f>
        <v>0</v>
      </c>
      <c r="W94" s="525">
        <f>'[1]Форма.8.1'!W94</f>
        <v>0</v>
      </c>
      <c r="X94" s="525">
        <f>'[1]Форма.8.1'!X94</f>
        <v>0</v>
      </c>
      <c r="Y94" s="525">
        <f>'[1]Форма.8.1'!Y94</f>
        <v>0</v>
      </c>
      <c r="Z94" s="525">
        <f>'[1]Форма.8.1'!Z94</f>
        <v>0</v>
      </c>
      <c r="AA94" s="525">
        <f>'[1]Форма.8.1'!AA94</f>
        <v>0</v>
      </c>
      <c r="AB94" s="432">
        <f t="shared" si="8"/>
        <v>0</v>
      </c>
      <c r="AC94" s="525">
        <f>'[1]Форма.8.1'!AC94</f>
        <v>0</v>
      </c>
      <c r="AD94" s="525">
        <f>'[1]Форма.8.1'!AD94</f>
        <v>0</v>
      </c>
      <c r="AE94" s="432">
        <f t="shared" si="9"/>
        <v>0</v>
      </c>
      <c r="AF94" s="430"/>
      <c r="AG94" s="430"/>
      <c r="AH94" s="526">
        <f>'[1]Форма.8.1'!AH94</f>
        <v>0</v>
      </c>
      <c r="AI94" s="526">
        <f>'[1]Форма.8.1'!AI94</f>
        <v>0</v>
      </c>
      <c r="AJ94" s="526">
        <f>'[1]Форма.8.1'!AJ94</f>
        <v>0</v>
      </c>
      <c r="AK94" s="527">
        <f>'[1]Форма.8.1'!AK94</f>
        <v>0</v>
      </c>
      <c r="AL94" s="526">
        <f>'[1]Форма.8.1'!AL94</f>
        <v>0</v>
      </c>
      <c r="AM94" s="528">
        <f>'[1]Форма.8.1'!AM94</f>
        <v>0</v>
      </c>
      <c r="AN94" s="528">
        <f>'[1]Форма.8.1'!AN94</f>
        <v>0</v>
      </c>
      <c r="AP94" s="429">
        <f t="shared" si="11"/>
        <v>0</v>
      </c>
    </row>
    <row r="95" spans="2:42" s="404" customFormat="1" ht="15" hidden="1">
      <c r="B95" s="425" t="s">
        <v>574</v>
      </c>
      <c r="C95" s="524" t="str">
        <f>'[1]Форма.8.1'!C95</f>
        <v>сентябрь</v>
      </c>
      <c r="D95" s="525">
        <f>'[1]Форма.8.1'!D95</f>
        <v>0</v>
      </c>
      <c r="E95" s="525">
        <f>'[1]Форма.8.1'!E95</f>
        <v>0</v>
      </c>
      <c r="F95" s="525">
        <f>'[1]Форма.8.1'!F95</f>
        <v>0</v>
      </c>
      <c r="G95" s="525">
        <f>'[1]Форма.8.1'!G95</f>
        <v>0</v>
      </c>
      <c r="H95" s="525">
        <f>'[1]Форма.8.1'!H95</f>
        <v>0</v>
      </c>
      <c r="I95" s="525">
        <f>'[1]Форма.8.1'!I95</f>
        <v>0</v>
      </c>
      <c r="J95" s="525">
        <f>'[1]Форма.8.1'!J95</f>
        <v>0</v>
      </c>
      <c r="K95" s="525">
        <f>'[1]Форма.8.1'!K95</f>
        <v>0</v>
      </c>
      <c r="L95" s="525">
        <f>'[1]Форма.8.1'!L95</f>
        <v>0</v>
      </c>
      <c r="M95" s="525">
        <f>'[1]Форма.8.1'!M95</f>
        <v>0</v>
      </c>
      <c r="N95" s="525">
        <f>'[1]Форма.8.1'!N95</f>
        <v>0</v>
      </c>
      <c r="O95" s="525">
        <f>'[1]Форма.8.1'!O95</f>
        <v>0</v>
      </c>
      <c r="P95" s="525">
        <f>'[1]Форма.8.1'!P95</f>
        <v>0</v>
      </c>
      <c r="Q95" s="432">
        <f t="shared" si="7"/>
        <v>0</v>
      </c>
      <c r="R95" s="430"/>
      <c r="S95" s="430"/>
      <c r="T95" s="525">
        <f>'[1]Форма.8.1'!T95</f>
        <v>0</v>
      </c>
      <c r="U95" s="525">
        <f>'[1]Форма.8.1'!U95</f>
        <v>0</v>
      </c>
      <c r="V95" s="525">
        <f>'[1]Форма.8.1'!V95</f>
        <v>0</v>
      </c>
      <c r="W95" s="525">
        <f>'[1]Форма.8.1'!W95</f>
        <v>0</v>
      </c>
      <c r="X95" s="525">
        <f>'[1]Форма.8.1'!X95</f>
        <v>0</v>
      </c>
      <c r="Y95" s="525">
        <f>'[1]Форма.8.1'!Y95</f>
        <v>0</v>
      </c>
      <c r="Z95" s="525">
        <f>'[1]Форма.8.1'!Z95</f>
        <v>0</v>
      </c>
      <c r="AA95" s="525">
        <f>'[1]Форма.8.1'!AA95</f>
        <v>0</v>
      </c>
      <c r="AB95" s="432">
        <f t="shared" si="8"/>
        <v>0</v>
      </c>
      <c r="AC95" s="525">
        <f>'[1]Форма.8.1'!AC95</f>
        <v>0</v>
      </c>
      <c r="AD95" s="525">
        <f>'[1]Форма.8.1'!AD95</f>
        <v>0</v>
      </c>
      <c r="AE95" s="432">
        <f t="shared" si="9"/>
        <v>0</v>
      </c>
      <c r="AF95" s="430"/>
      <c r="AG95" s="430"/>
      <c r="AH95" s="526">
        <f>'[1]Форма.8.1'!AH95</f>
        <v>0</v>
      </c>
      <c r="AI95" s="526">
        <f>'[1]Форма.8.1'!AI95</f>
        <v>0</v>
      </c>
      <c r="AJ95" s="526">
        <f>'[1]Форма.8.1'!AJ95</f>
        <v>0</v>
      </c>
      <c r="AK95" s="527">
        <f>'[1]Форма.8.1'!AK95</f>
        <v>0</v>
      </c>
      <c r="AL95" s="526">
        <f>'[1]Форма.8.1'!AL95</f>
        <v>0</v>
      </c>
      <c r="AM95" s="528">
        <f>'[1]Форма.8.1'!AM95</f>
        <v>0</v>
      </c>
      <c r="AN95" s="528">
        <f>'[1]Форма.8.1'!AN95</f>
        <v>0</v>
      </c>
      <c r="AP95" s="429">
        <f t="shared" si="11"/>
        <v>0</v>
      </c>
    </row>
    <row r="96" spans="2:42" s="404" customFormat="1" ht="15" hidden="1">
      <c r="B96" s="425" t="s">
        <v>575</v>
      </c>
      <c r="C96" s="524" t="str">
        <f>'[1]Форма.8.1'!C96</f>
        <v>сентябрь</v>
      </c>
      <c r="D96" s="525">
        <f>'[1]Форма.8.1'!D96</f>
        <v>0</v>
      </c>
      <c r="E96" s="525">
        <f>'[1]Форма.8.1'!E96</f>
        <v>0</v>
      </c>
      <c r="F96" s="525">
        <f>'[1]Форма.8.1'!F96</f>
        <v>0</v>
      </c>
      <c r="G96" s="525">
        <f>'[1]Форма.8.1'!G96</f>
        <v>0</v>
      </c>
      <c r="H96" s="525">
        <f>'[1]Форма.8.1'!H96</f>
        <v>0</v>
      </c>
      <c r="I96" s="525">
        <f>'[1]Форма.8.1'!I96</f>
        <v>0</v>
      </c>
      <c r="J96" s="525">
        <f>'[1]Форма.8.1'!J96</f>
        <v>0</v>
      </c>
      <c r="K96" s="525">
        <f>'[1]Форма.8.1'!K96</f>
        <v>0</v>
      </c>
      <c r="L96" s="525">
        <f>'[1]Форма.8.1'!L96</f>
        <v>0</v>
      </c>
      <c r="M96" s="525">
        <f>'[1]Форма.8.1'!M96</f>
        <v>0</v>
      </c>
      <c r="N96" s="525">
        <f>'[1]Форма.8.1'!N96</f>
        <v>0</v>
      </c>
      <c r="O96" s="525">
        <f>'[1]Форма.8.1'!O96</f>
        <v>0</v>
      </c>
      <c r="P96" s="525">
        <f>'[1]Форма.8.1'!P96</f>
        <v>0</v>
      </c>
      <c r="Q96" s="432">
        <f t="shared" si="7"/>
        <v>0</v>
      </c>
      <c r="R96" s="430"/>
      <c r="S96" s="430"/>
      <c r="T96" s="525">
        <f>'[1]Форма.8.1'!T96</f>
        <v>0</v>
      </c>
      <c r="U96" s="525">
        <f>'[1]Форма.8.1'!U96</f>
        <v>0</v>
      </c>
      <c r="V96" s="525">
        <f>'[1]Форма.8.1'!V96</f>
        <v>0</v>
      </c>
      <c r="W96" s="525">
        <f>'[1]Форма.8.1'!W96</f>
        <v>0</v>
      </c>
      <c r="X96" s="525">
        <f>'[1]Форма.8.1'!X96</f>
        <v>0</v>
      </c>
      <c r="Y96" s="525">
        <f>'[1]Форма.8.1'!Y96</f>
        <v>0</v>
      </c>
      <c r="Z96" s="525">
        <f>'[1]Форма.8.1'!Z96</f>
        <v>0</v>
      </c>
      <c r="AA96" s="525">
        <f>'[1]Форма.8.1'!AA96</f>
        <v>0</v>
      </c>
      <c r="AB96" s="432">
        <f t="shared" si="8"/>
        <v>0</v>
      </c>
      <c r="AC96" s="525">
        <f>'[1]Форма.8.1'!AC96</f>
        <v>0</v>
      </c>
      <c r="AD96" s="525">
        <f>'[1]Форма.8.1'!AD96</f>
        <v>0</v>
      </c>
      <c r="AE96" s="432">
        <f t="shared" si="9"/>
        <v>0</v>
      </c>
      <c r="AF96" s="430"/>
      <c r="AG96" s="430"/>
      <c r="AH96" s="526">
        <f>'[1]Форма.8.1'!AH96</f>
        <v>0</v>
      </c>
      <c r="AI96" s="526">
        <f>'[1]Форма.8.1'!AI96</f>
        <v>0</v>
      </c>
      <c r="AJ96" s="526">
        <f>'[1]Форма.8.1'!AJ96</f>
        <v>0</v>
      </c>
      <c r="AK96" s="527">
        <f>'[1]Форма.8.1'!AK96</f>
        <v>0</v>
      </c>
      <c r="AL96" s="526">
        <f>'[1]Форма.8.1'!AL96</f>
        <v>0</v>
      </c>
      <c r="AM96" s="528">
        <f>'[1]Форма.8.1'!AM96</f>
        <v>0</v>
      </c>
      <c r="AN96" s="528">
        <f>'[1]Форма.8.1'!AN96</f>
        <v>0</v>
      </c>
      <c r="AP96" s="429">
        <f t="shared" si="11"/>
        <v>0</v>
      </c>
    </row>
    <row r="97" spans="2:42" s="404" customFormat="1" ht="15" hidden="1">
      <c r="B97" s="425" t="s">
        <v>576</v>
      </c>
      <c r="C97" s="524" t="str">
        <f>'[1]Форма.8.1'!C97</f>
        <v>сентябрь</v>
      </c>
      <c r="D97" s="525">
        <f>'[1]Форма.8.1'!D97</f>
        <v>0</v>
      </c>
      <c r="E97" s="525">
        <f>'[1]Форма.8.1'!E97</f>
        <v>0</v>
      </c>
      <c r="F97" s="525">
        <f>'[1]Форма.8.1'!F97</f>
        <v>0</v>
      </c>
      <c r="G97" s="525">
        <f>'[1]Форма.8.1'!G97</f>
        <v>0</v>
      </c>
      <c r="H97" s="525">
        <f>'[1]Форма.8.1'!H97</f>
        <v>0</v>
      </c>
      <c r="I97" s="525">
        <f>'[1]Форма.8.1'!I97</f>
        <v>0</v>
      </c>
      <c r="J97" s="525">
        <f>'[1]Форма.8.1'!J97</f>
        <v>0</v>
      </c>
      <c r="K97" s="525">
        <f>'[1]Форма.8.1'!K97</f>
        <v>0</v>
      </c>
      <c r="L97" s="525">
        <f>'[1]Форма.8.1'!L97</f>
        <v>0</v>
      </c>
      <c r="M97" s="525">
        <f>'[1]Форма.8.1'!M97</f>
        <v>0</v>
      </c>
      <c r="N97" s="525">
        <f>'[1]Форма.8.1'!N97</f>
        <v>0</v>
      </c>
      <c r="O97" s="525">
        <f>'[1]Форма.8.1'!O97</f>
        <v>0</v>
      </c>
      <c r="P97" s="525">
        <f>'[1]Форма.8.1'!P97</f>
        <v>0</v>
      </c>
      <c r="Q97" s="432">
        <f t="shared" si="7"/>
        <v>0</v>
      </c>
      <c r="R97" s="430"/>
      <c r="S97" s="430"/>
      <c r="T97" s="525">
        <f>'[1]Форма.8.1'!T97</f>
        <v>0</v>
      </c>
      <c r="U97" s="525">
        <f>'[1]Форма.8.1'!U97</f>
        <v>0</v>
      </c>
      <c r="V97" s="525">
        <f>'[1]Форма.8.1'!V97</f>
        <v>0</v>
      </c>
      <c r="W97" s="525">
        <f>'[1]Форма.8.1'!W97</f>
        <v>0</v>
      </c>
      <c r="X97" s="525">
        <f>'[1]Форма.8.1'!X97</f>
        <v>0</v>
      </c>
      <c r="Y97" s="525">
        <f>'[1]Форма.8.1'!Y97</f>
        <v>0</v>
      </c>
      <c r="Z97" s="525">
        <f>'[1]Форма.8.1'!Z97</f>
        <v>0</v>
      </c>
      <c r="AA97" s="525">
        <f>'[1]Форма.8.1'!AA97</f>
        <v>0</v>
      </c>
      <c r="AB97" s="432">
        <f t="shared" si="8"/>
        <v>0</v>
      </c>
      <c r="AC97" s="525">
        <f>'[1]Форма.8.1'!AC97</f>
        <v>0</v>
      </c>
      <c r="AD97" s="525">
        <f>'[1]Форма.8.1'!AD97</f>
        <v>0</v>
      </c>
      <c r="AE97" s="432">
        <f t="shared" si="9"/>
        <v>0</v>
      </c>
      <c r="AF97" s="430"/>
      <c r="AG97" s="430"/>
      <c r="AH97" s="526">
        <f>'[1]Форма.8.1'!AH97</f>
        <v>0</v>
      </c>
      <c r="AI97" s="526">
        <f>'[1]Форма.8.1'!AI97</f>
        <v>0</v>
      </c>
      <c r="AJ97" s="526">
        <f>'[1]Форма.8.1'!AJ97</f>
        <v>0</v>
      </c>
      <c r="AK97" s="527">
        <f>'[1]Форма.8.1'!AK97</f>
        <v>0</v>
      </c>
      <c r="AL97" s="526">
        <f>'[1]Форма.8.1'!AL97</f>
        <v>0</v>
      </c>
      <c r="AM97" s="528">
        <f>'[1]Форма.8.1'!AM97</f>
        <v>0</v>
      </c>
      <c r="AN97" s="528">
        <f>'[1]Форма.8.1'!AN97</f>
        <v>0</v>
      </c>
      <c r="AP97" s="429">
        <f t="shared" si="11"/>
        <v>0</v>
      </c>
    </row>
    <row r="98" spans="2:42" s="404" customFormat="1" ht="15" hidden="1">
      <c r="B98" s="425" t="s">
        <v>577</v>
      </c>
      <c r="C98" s="524" t="str">
        <f>'[1]Форма.8.1'!C98</f>
        <v>сентябрь</v>
      </c>
      <c r="D98" s="525">
        <f>'[1]Форма.8.1'!D98</f>
        <v>0</v>
      </c>
      <c r="E98" s="525">
        <f>'[1]Форма.8.1'!E98</f>
        <v>0</v>
      </c>
      <c r="F98" s="525">
        <f>'[1]Форма.8.1'!F98</f>
        <v>0</v>
      </c>
      <c r="G98" s="525">
        <f>'[1]Форма.8.1'!G98</f>
        <v>0</v>
      </c>
      <c r="H98" s="525">
        <f>'[1]Форма.8.1'!H98</f>
        <v>0</v>
      </c>
      <c r="I98" s="525">
        <f>'[1]Форма.8.1'!I98</f>
        <v>0</v>
      </c>
      <c r="J98" s="525">
        <f>'[1]Форма.8.1'!J98</f>
        <v>0</v>
      </c>
      <c r="K98" s="525">
        <f>'[1]Форма.8.1'!K98</f>
        <v>0</v>
      </c>
      <c r="L98" s="525">
        <f>'[1]Форма.8.1'!L98</f>
        <v>0</v>
      </c>
      <c r="M98" s="525">
        <f>'[1]Форма.8.1'!M98</f>
        <v>0</v>
      </c>
      <c r="N98" s="525">
        <f>'[1]Форма.8.1'!N98</f>
        <v>0</v>
      </c>
      <c r="O98" s="525">
        <f>'[1]Форма.8.1'!O98</f>
        <v>0</v>
      </c>
      <c r="P98" s="525">
        <f>'[1]Форма.8.1'!P98</f>
        <v>0</v>
      </c>
      <c r="Q98" s="432">
        <f t="shared" si="7"/>
        <v>0</v>
      </c>
      <c r="R98" s="430"/>
      <c r="S98" s="430"/>
      <c r="T98" s="525">
        <f>'[1]Форма.8.1'!T98</f>
        <v>0</v>
      </c>
      <c r="U98" s="525">
        <f>'[1]Форма.8.1'!U98</f>
        <v>0</v>
      </c>
      <c r="V98" s="525">
        <f>'[1]Форма.8.1'!V98</f>
        <v>0</v>
      </c>
      <c r="W98" s="525">
        <f>'[1]Форма.8.1'!W98</f>
        <v>0</v>
      </c>
      <c r="X98" s="525">
        <f>'[1]Форма.8.1'!X98</f>
        <v>0</v>
      </c>
      <c r="Y98" s="525">
        <f>'[1]Форма.8.1'!Y98</f>
        <v>0</v>
      </c>
      <c r="Z98" s="525">
        <f>'[1]Форма.8.1'!Z98</f>
        <v>0</v>
      </c>
      <c r="AA98" s="525">
        <f>'[1]Форма.8.1'!AA98</f>
        <v>0</v>
      </c>
      <c r="AB98" s="432">
        <f t="shared" si="8"/>
        <v>0</v>
      </c>
      <c r="AC98" s="525">
        <f>'[1]Форма.8.1'!AC98</f>
        <v>0</v>
      </c>
      <c r="AD98" s="525">
        <f>'[1]Форма.8.1'!AD98</f>
        <v>0</v>
      </c>
      <c r="AE98" s="432">
        <f t="shared" si="9"/>
        <v>0</v>
      </c>
      <c r="AF98" s="430"/>
      <c r="AG98" s="430"/>
      <c r="AH98" s="526">
        <f>'[1]Форма.8.1'!AH98</f>
        <v>0</v>
      </c>
      <c r="AI98" s="526">
        <f>'[1]Форма.8.1'!AI98</f>
        <v>0</v>
      </c>
      <c r="AJ98" s="526">
        <f>'[1]Форма.8.1'!AJ98</f>
        <v>0</v>
      </c>
      <c r="AK98" s="527">
        <f>'[1]Форма.8.1'!AK98</f>
        <v>0</v>
      </c>
      <c r="AL98" s="526">
        <f>'[1]Форма.8.1'!AL98</f>
        <v>0</v>
      </c>
      <c r="AM98" s="528">
        <f>'[1]Форма.8.1'!AM98</f>
        <v>0</v>
      </c>
      <c r="AN98" s="528">
        <f>'[1]Форма.8.1'!AN98</f>
        <v>0</v>
      </c>
      <c r="AP98" s="429">
        <f t="shared" si="11"/>
        <v>0</v>
      </c>
    </row>
    <row r="99" spans="2:42" s="404" customFormat="1" ht="15" hidden="1">
      <c r="B99" s="425" t="s">
        <v>578</v>
      </c>
      <c r="C99" s="524" t="str">
        <f>'[1]Форма.8.1'!C99</f>
        <v>сентябрь</v>
      </c>
      <c r="D99" s="525">
        <f>'[1]Форма.8.1'!D99</f>
        <v>0</v>
      </c>
      <c r="E99" s="525">
        <f>'[1]Форма.8.1'!E99</f>
        <v>0</v>
      </c>
      <c r="F99" s="525">
        <f>'[1]Форма.8.1'!F99</f>
        <v>0</v>
      </c>
      <c r="G99" s="525">
        <f>'[1]Форма.8.1'!G99</f>
        <v>0</v>
      </c>
      <c r="H99" s="525">
        <f>'[1]Форма.8.1'!H99</f>
        <v>0</v>
      </c>
      <c r="I99" s="525">
        <f>'[1]Форма.8.1'!I99</f>
        <v>0</v>
      </c>
      <c r="J99" s="525">
        <f>'[1]Форма.8.1'!J99</f>
        <v>0</v>
      </c>
      <c r="K99" s="525">
        <f>'[1]Форма.8.1'!K99</f>
        <v>0</v>
      </c>
      <c r="L99" s="525">
        <f>'[1]Форма.8.1'!L99</f>
        <v>0</v>
      </c>
      <c r="M99" s="525">
        <f>'[1]Форма.8.1'!M99</f>
        <v>0</v>
      </c>
      <c r="N99" s="525">
        <f>'[1]Форма.8.1'!N99</f>
        <v>0</v>
      </c>
      <c r="O99" s="525">
        <f>'[1]Форма.8.1'!O99</f>
        <v>0</v>
      </c>
      <c r="P99" s="525">
        <f>'[1]Форма.8.1'!P99</f>
        <v>0</v>
      </c>
      <c r="Q99" s="432">
        <f t="shared" si="7"/>
        <v>0</v>
      </c>
      <c r="R99" s="430"/>
      <c r="S99" s="430"/>
      <c r="T99" s="525">
        <f>'[1]Форма.8.1'!T99</f>
        <v>0</v>
      </c>
      <c r="U99" s="525">
        <f>'[1]Форма.8.1'!U99</f>
        <v>0</v>
      </c>
      <c r="V99" s="525">
        <f>'[1]Форма.8.1'!V99</f>
        <v>0</v>
      </c>
      <c r="W99" s="525">
        <f>'[1]Форма.8.1'!W99</f>
        <v>0</v>
      </c>
      <c r="X99" s="525">
        <f>'[1]Форма.8.1'!X99</f>
        <v>0</v>
      </c>
      <c r="Y99" s="525">
        <f>'[1]Форма.8.1'!Y99</f>
        <v>0</v>
      </c>
      <c r="Z99" s="525">
        <f>'[1]Форма.8.1'!Z99</f>
        <v>0</v>
      </c>
      <c r="AA99" s="525">
        <f>'[1]Форма.8.1'!AA99</f>
        <v>0</v>
      </c>
      <c r="AB99" s="432">
        <f t="shared" si="8"/>
        <v>0</v>
      </c>
      <c r="AC99" s="525">
        <f>'[1]Форма.8.1'!AC99</f>
        <v>0</v>
      </c>
      <c r="AD99" s="525">
        <f>'[1]Форма.8.1'!AD99</f>
        <v>0</v>
      </c>
      <c r="AE99" s="432">
        <f t="shared" si="9"/>
        <v>0</v>
      </c>
      <c r="AF99" s="430"/>
      <c r="AG99" s="430"/>
      <c r="AH99" s="526">
        <f>'[1]Форма.8.1'!AH99</f>
        <v>0</v>
      </c>
      <c r="AI99" s="526">
        <f>'[1]Форма.8.1'!AI99</f>
        <v>0</v>
      </c>
      <c r="AJ99" s="526">
        <f>'[1]Форма.8.1'!AJ99</f>
        <v>0</v>
      </c>
      <c r="AK99" s="527">
        <f>'[1]Форма.8.1'!AK99</f>
        <v>0</v>
      </c>
      <c r="AL99" s="526">
        <f>'[1]Форма.8.1'!AL99</f>
        <v>0</v>
      </c>
      <c r="AM99" s="528">
        <f>'[1]Форма.8.1'!AM99</f>
        <v>0</v>
      </c>
      <c r="AN99" s="528">
        <f>'[1]Форма.8.1'!AN99</f>
        <v>0</v>
      </c>
      <c r="AP99" s="429">
        <f t="shared" si="11"/>
        <v>0</v>
      </c>
    </row>
    <row r="100" spans="2:42" s="404" customFormat="1" ht="15" hidden="1">
      <c r="B100" s="425" t="s">
        <v>579</v>
      </c>
      <c r="C100" s="524" t="str">
        <f>'[1]Форма.8.1'!C100</f>
        <v>сентябрь</v>
      </c>
      <c r="D100" s="525">
        <f>'[1]Форма.8.1'!D100</f>
        <v>0</v>
      </c>
      <c r="E100" s="525">
        <f>'[1]Форма.8.1'!E100</f>
        <v>0</v>
      </c>
      <c r="F100" s="525">
        <f>'[1]Форма.8.1'!F100</f>
        <v>0</v>
      </c>
      <c r="G100" s="525">
        <f>'[1]Форма.8.1'!G100</f>
        <v>0</v>
      </c>
      <c r="H100" s="525">
        <f>'[1]Форма.8.1'!H100</f>
        <v>0</v>
      </c>
      <c r="I100" s="525">
        <f>'[1]Форма.8.1'!I100</f>
        <v>0</v>
      </c>
      <c r="J100" s="525">
        <f>'[1]Форма.8.1'!J100</f>
        <v>0</v>
      </c>
      <c r="K100" s="525">
        <f>'[1]Форма.8.1'!K100</f>
        <v>0</v>
      </c>
      <c r="L100" s="525">
        <f>'[1]Форма.8.1'!L100</f>
        <v>0</v>
      </c>
      <c r="M100" s="525">
        <f>'[1]Форма.8.1'!M100</f>
        <v>0</v>
      </c>
      <c r="N100" s="525">
        <f>'[1]Форма.8.1'!N100</f>
        <v>0</v>
      </c>
      <c r="O100" s="525">
        <f>'[1]Форма.8.1'!O100</f>
        <v>0</v>
      </c>
      <c r="P100" s="525">
        <f>'[1]Форма.8.1'!P100</f>
        <v>0</v>
      </c>
      <c r="Q100" s="432">
        <f t="shared" si="7"/>
        <v>0</v>
      </c>
      <c r="R100" s="430"/>
      <c r="S100" s="430"/>
      <c r="T100" s="525">
        <f>'[1]Форма.8.1'!T100</f>
        <v>0</v>
      </c>
      <c r="U100" s="525">
        <f>'[1]Форма.8.1'!U100</f>
        <v>0</v>
      </c>
      <c r="V100" s="525">
        <f>'[1]Форма.8.1'!V100</f>
        <v>0</v>
      </c>
      <c r="W100" s="525">
        <f>'[1]Форма.8.1'!W100</f>
        <v>0</v>
      </c>
      <c r="X100" s="525">
        <f>'[1]Форма.8.1'!X100</f>
        <v>0</v>
      </c>
      <c r="Y100" s="525">
        <f>'[1]Форма.8.1'!Y100</f>
        <v>0</v>
      </c>
      <c r="Z100" s="525">
        <f>'[1]Форма.8.1'!Z100</f>
        <v>0</v>
      </c>
      <c r="AA100" s="525">
        <f>'[1]Форма.8.1'!AA100</f>
        <v>0</v>
      </c>
      <c r="AB100" s="432">
        <f t="shared" si="8"/>
        <v>0</v>
      </c>
      <c r="AC100" s="525">
        <f>'[1]Форма.8.1'!AC100</f>
        <v>0</v>
      </c>
      <c r="AD100" s="525">
        <f>'[1]Форма.8.1'!AD100</f>
        <v>0</v>
      </c>
      <c r="AE100" s="432">
        <f t="shared" si="9"/>
        <v>0</v>
      </c>
      <c r="AF100" s="430"/>
      <c r="AG100" s="430"/>
      <c r="AH100" s="526">
        <f>'[1]Форма.8.1'!AH100</f>
        <v>0</v>
      </c>
      <c r="AI100" s="526">
        <f>'[1]Форма.8.1'!AI100</f>
        <v>0</v>
      </c>
      <c r="AJ100" s="526">
        <f>'[1]Форма.8.1'!AJ100</f>
        <v>0</v>
      </c>
      <c r="AK100" s="527">
        <f>'[1]Форма.8.1'!AK100</f>
        <v>0</v>
      </c>
      <c r="AL100" s="526">
        <f>'[1]Форма.8.1'!AL100</f>
        <v>0</v>
      </c>
      <c r="AM100" s="528">
        <f>'[1]Форма.8.1'!AM100</f>
        <v>0</v>
      </c>
      <c r="AN100" s="528">
        <f>'[1]Форма.8.1'!AN100</f>
        <v>0</v>
      </c>
      <c r="AP100" s="429">
        <f t="shared" si="11"/>
        <v>0</v>
      </c>
    </row>
    <row r="101" spans="2:42" s="404" customFormat="1" ht="15" hidden="1">
      <c r="B101" s="425" t="s">
        <v>580</v>
      </c>
      <c r="C101" s="524" t="str">
        <f>'[1]Форма.8.1'!C101</f>
        <v>сентябрь</v>
      </c>
      <c r="D101" s="525">
        <f>'[1]Форма.8.1'!D101</f>
        <v>0</v>
      </c>
      <c r="E101" s="525">
        <f>'[1]Форма.8.1'!E101</f>
        <v>0</v>
      </c>
      <c r="F101" s="525">
        <f>'[1]Форма.8.1'!F101</f>
        <v>0</v>
      </c>
      <c r="G101" s="525">
        <f>'[1]Форма.8.1'!G101</f>
        <v>0</v>
      </c>
      <c r="H101" s="525">
        <f>'[1]Форма.8.1'!H101</f>
        <v>0</v>
      </c>
      <c r="I101" s="525">
        <f>'[1]Форма.8.1'!I101</f>
        <v>0</v>
      </c>
      <c r="J101" s="525">
        <f>'[1]Форма.8.1'!J101</f>
        <v>0</v>
      </c>
      <c r="K101" s="525">
        <f>'[1]Форма.8.1'!K101</f>
        <v>0</v>
      </c>
      <c r="L101" s="525">
        <f>'[1]Форма.8.1'!L101</f>
        <v>0</v>
      </c>
      <c r="M101" s="525">
        <f>'[1]Форма.8.1'!M101</f>
        <v>0</v>
      </c>
      <c r="N101" s="525">
        <f>'[1]Форма.8.1'!N101</f>
        <v>0</v>
      </c>
      <c r="O101" s="525">
        <f>'[1]Форма.8.1'!O101</f>
        <v>0</v>
      </c>
      <c r="P101" s="525">
        <f>'[1]Форма.8.1'!P101</f>
        <v>0</v>
      </c>
      <c r="Q101" s="432">
        <f t="shared" si="7"/>
        <v>0</v>
      </c>
      <c r="R101" s="430"/>
      <c r="S101" s="430"/>
      <c r="T101" s="525">
        <f>'[1]Форма.8.1'!T101</f>
        <v>0</v>
      </c>
      <c r="U101" s="525">
        <f>'[1]Форма.8.1'!U101</f>
        <v>0</v>
      </c>
      <c r="V101" s="525">
        <f>'[1]Форма.8.1'!V101</f>
        <v>0</v>
      </c>
      <c r="W101" s="525">
        <f>'[1]Форма.8.1'!W101</f>
        <v>0</v>
      </c>
      <c r="X101" s="525">
        <f>'[1]Форма.8.1'!X101</f>
        <v>0</v>
      </c>
      <c r="Y101" s="525">
        <f>'[1]Форма.8.1'!Y101</f>
        <v>0</v>
      </c>
      <c r="Z101" s="525">
        <f>'[1]Форма.8.1'!Z101</f>
        <v>0</v>
      </c>
      <c r="AA101" s="525">
        <f>'[1]Форма.8.1'!AA101</f>
        <v>0</v>
      </c>
      <c r="AB101" s="432">
        <f t="shared" si="8"/>
        <v>0</v>
      </c>
      <c r="AC101" s="525">
        <f>'[1]Форма.8.1'!AC101</f>
        <v>0</v>
      </c>
      <c r="AD101" s="525">
        <f>'[1]Форма.8.1'!AD101</f>
        <v>0</v>
      </c>
      <c r="AE101" s="432">
        <f t="shared" si="9"/>
        <v>0</v>
      </c>
      <c r="AF101" s="430"/>
      <c r="AG101" s="430"/>
      <c r="AH101" s="526">
        <f>'[1]Форма.8.1'!AH101</f>
        <v>0</v>
      </c>
      <c r="AI101" s="526">
        <f>'[1]Форма.8.1'!AI101</f>
        <v>0</v>
      </c>
      <c r="AJ101" s="526">
        <f>'[1]Форма.8.1'!AJ101</f>
        <v>0</v>
      </c>
      <c r="AK101" s="527">
        <f>'[1]Форма.8.1'!AK101</f>
        <v>0</v>
      </c>
      <c r="AL101" s="526">
        <f>'[1]Форма.8.1'!AL101</f>
        <v>0</v>
      </c>
      <c r="AM101" s="528">
        <f>'[1]Форма.8.1'!AM101</f>
        <v>0</v>
      </c>
      <c r="AN101" s="528">
        <f>'[1]Форма.8.1'!AN101</f>
        <v>0</v>
      </c>
      <c r="AP101" s="429">
        <f t="shared" si="11"/>
        <v>0</v>
      </c>
    </row>
    <row r="102" spans="2:42" ht="30">
      <c r="B102" s="425" t="s">
        <v>237</v>
      </c>
      <c r="C102" s="524" t="str">
        <f>'[1]Форма.8.1'!C102</f>
        <v>октябрь</v>
      </c>
      <c r="D102" s="525" t="str">
        <f>'[1]Форма.8.1'!D102</f>
        <v>ВЛ-0,4кВ</v>
      </c>
      <c r="E102" s="525" t="str">
        <f>'[1]Форма.8.1'!E102</f>
        <v>ВЛ</v>
      </c>
      <c r="F102" s="525">
        <f>'[1]Форма.8.1'!F102</f>
        <v>0.4</v>
      </c>
      <c r="G102" s="525" t="str">
        <f>'[1]Форма.8.1'!G102</f>
        <v>экскаватором при движении повалены 2 столба</v>
      </c>
      <c r="H102" s="525">
        <f>'[1]Форма.8.1'!H102</f>
        <v>0</v>
      </c>
      <c r="I102" s="525">
        <f>'[1]Форма.8.1'!I102</f>
        <v>0</v>
      </c>
      <c r="J102" s="525">
        <f>'[1]Форма.8.1'!J102</f>
        <v>0</v>
      </c>
      <c r="K102" s="525">
        <f>'[1]Форма.8.1'!K102</f>
        <v>0</v>
      </c>
      <c r="L102" s="525">
        <f>'[1]Форма.8.1'!L102</f>
        <v>0</v>
      </c>
      <c r="M102" s="525">
        <f>'[1]Форма.8.1'!M102</f>
        <v>0</v>
      </c>
      <c r="N102" s="525">
        <f>'[1]Форма.8.1'!N102</f>
        <v>1</v>
      </c>
      <c r="O102" s="525">
        <f>'[1]Форма.8.1'!O102</f>
        <v>0</v>
      </c>
      <c r="P102" s="525">
        <f>'[1]Форма.8.1'!P102</f>
        <v>0</v>
      </c>
      <c r="Q102" s="432">
        <f t="shared" si="7"/>
        <v>1</v>
      </c>
      <c r="R102" s="430"/>
      <c r="S102" s="430"/>
      <c r="T102" s="525">
        <f>'[1]Форма.8.1'!T102</f>
        <v>0</v>
      </c>
      <c r="U102" s="525">
        <f>'[1]Форма.8.1'!U102</f>
        <v>0</v>
      </c>
      <c r="V102" s="525">
        <f>'[1]Форма.8.1'!V102</f>
        <v>0</v>
      </c>
      <c r="W102" s="525">
        <f>'[1]Форма.8.1'!W102</f>
        <v>0</v>
      </c>
      <c r="X102" s="525">
        <f>'[1]Форма.8.1'!X102</f>
        <v>1</v>
      </c>
      <c r="Y102" s="525">
        <f>'[1]Форма.8.1'!Y102</f>
        <v>1</v>
      </c>
      <c r="Z102" s="525">
        <f>'[1]Форма.8.1'!Z102</f>
        <v>0</v>
      </c>
      <c r="AA102" s="525">
        <f>'[1]Форма.8.1'!AA102</f>
        <v>0</v>
      </c>
      <c r="AB102" s="432">
        <f t="shared" si="8"/>
        <v>1</v>
      </c>
      <c r="AC102" s="525">
        <f>'[1]Форма.8.1'!AC102</f>
        <v>0</v>
      </c>
      <c r="AD102" s="525">
        <f>'[1]Форма.8.1'!AD102</f>
        <v>0</v>
      </c>
      <c r="AE102" s="432">
        <f t="shared" si="9"/>
        <v>1</v>
      </c>
      <c r="AF102" s="430"/>
      <c r="AG102" s="430"/>
      <c r="AH102" s="526" t="str">
        <f>'[1]Форма.8.1'!AH102</f>
        <v>20час 15мин      17.10.2015г</v>
      </c>
      <c r="AI102" s="526" t="str">
        <f>'[1]Форма.8.1'!AI102</f>
        <v>9час 20мин                 18.10.2015г</v>
      </c>
      <c r="AJ102" s="526" t="str">
        <f>'[1]Форма.8.1'!AJ102</f>
        <v>9час 50мин       18.10.2015г</v>
      </c>
      <c r="AK102" s="527">
        <f>'[1]Форма.8.1'!AK102</f>
        <v>13.583</v>
      </c>
      <c r="AL102" s="526">
        <f>'[1]Форма.8.1'!AL102</f>
        <v>0.05</v>
      </c>
      <c r="AM102" s="528" t="str">
        <f>'[1]Форма.8.1'!AM102</f>
        <v>журнал</v>
      </c>
      <c r="AN102" s="528" t="str">
        <f>'[1]Форма.8.1'!AN102</f>
        <v>оперативный журнал</v>
      </c>
      <c r="AP102" s="429">
        <f t="shared" si="11"/>
        <v>13.583</v>
      </c>
    </row>
    <row r="103" spans="2:42" ht="15" hidden="1">
      <c r="B103" s="425" t="s">
        <v>581</v>
      </c>
      <c r="C103" s="524" t="str">
        <f>'[1]Форма.8.1'!C103</f>
        <v>октябрь</v>
      </c>
      <c r="D103" s="525">
        <f>'[1]Форма.8.1'!D103</f>
        <v>0</v>
      </c>
      <c r="E103" s="525">
        <f>'[1]Форма.8.1'!E103</f>
        <v>0</v>
      </c>
      <c r="F103" s="525">
        <f>'[1]Форма.8.1'!F103</f>
        <v>0</v>
      </c>
      <c r="G103" s="525">
        <f>'[1]Форма.8.1'!G103</f>
        <v>0</v>
      </c>
      <c r="H103" s="525">
        <f>'[1]Форма.8.1'!H103</f>
        <v>0</v>
      </c>
      <c r="I103" s="525">
        <f>'[1]Форма.8.1'!I103</f>
        <v>0</v>
      </c>
      <c r="J103" s="525">
        <f>'[1]Форма.8.1'!J103</f>
        <v>0</v>
      </c>
      <c r="K103" s="525">
        <f>'[1]Форма.8.1'!K103</f>
        <v>0</v>
      </c>
      <c r="L103" s="525">
        <f>'[1]Форма.8.1'!L103</f>
        <v>0</v>
      </c>
      <c r="M103" s="525">
        <f>'[1]Форма.8.1'!M103</f>
        <v>0</v>
      </c>
      <c r="N103" s="525">
        <f>'[1]Форма.8.1'!N103</f>
        <v>0</v>
      </c>
      <c r="O103" s="525">
        <f>'[1]Форма.8.1'!O103</f>
        <v>0</v>
      </c>
      <c r="P103" s="525">
        <f>'[1]Форма.8.1'!P103</f>
        <v>0</v>
      </c>
      <c r="Q103" s="432">
        <f t="shared" si="7"/>
        <v>0</v>
      </c>
      <c r="R103" s="430"/>
      <c r="S103" s="430"/>
      <c r="T103" s="525">
        <f>'[1]Форма.8.1'!T103</f>
        <v>0</v>
      </c>
      <c r="U103" s="525">
        <f>'[1]Форма.8.1'!U103</f>
        <v>0</v>
      </c>
      <c r="V103" s="525">
        <f>'[1]Форма.8.1'!V103</f>
        <v>0</v>
      </c>
      <c r="W103" s="525">
        <f>'[1]Форма.8.1'!W103</f>
        <v>0</v>
      </c>
      <c r="X103" s="525">
        <f>'[1]Форма.8.1'!X103</f>
        <v>0</v>
      </c>
      <c r="Y103" s="525">
        <f>'[1]Форма.8.1'!Y103</f>
        <v>0</v>
      </c>
      <c r="Z103" s="525">
        <f>'[1]Форма.8.1'!Z103</f>
        <v>0</v>
      </c>
      <c r="AA103" s="525">
        <f>'[1]Форма.8.1'!AA103</f>
        <v>0</v>
      </c>
      <c r="AB103" s="432">
        <f t="shared" si="8"/>
        <v>0</v>
      </c>
      <c r="AC103" s="525">
        <f>'[1]Форма.8.1'!AC103</f>
        <v>0</v>
      </c>
      <c r="AD103" s="525">
        <f>'[1]Форма.8.1'!AD103</f>
        <v>0</v>
      </c>
      <c r="AE103" s="432">
        <f t="shared" si="9"/>
        <v>0</v>
      </c>
      <c r="AF103" s="430"/>
      <c r="AG103" s="430"/>
      <c r="AH103" s="526">
        <f>'[1]Форма.8.1'!AH103</f>
        <v>0</v>
      </c>
      <c r="AI103" s="526">
        <f>'[1]Форма.8.1'!AI103</f>
        <v>0</v>
      </c>
      <c r="AJ103" s="526">
        <f>'[1]Форма.8.1'!AJ103</f>
        <v>0</v>
      </c>
      <c r="AK103" s="527">
        <f>'[1]Форма.8.1'!AK103</f>
        <v>0</v>
      </c>
      <c r="AL103" s="526">
        <f>'[1]Форма.8.1'!AL103</f>
        <v>0</v>
      </c>
      <c r="AM103" s="528">
        <f>'[1]Форма.8.1'!AM103</f>
        <v>0</v>
      </c>
      <c r="AN103" s="528">
        <f>'[1]Форма.8.1'!AN103</f>
        <v>0</v>
      </c>
      <c r="AP103" s="429">
        <f t="shared" si="11"/>
        <v>0</v>
      </c>
    </row>
    <row r="104" spans="2:42" ht="15" hidden="1">
      <c r="B104" s="441" t="s">
        <v>582</v>
      </c>
      <c r="C104" s="524" t="str">
        <f>'[1]Форма.8.1'!C104</f>
        <v>октябрь</v>
      </c>
      <c r="D104" s="525">
        <f>'[1]Форма.8.1'!D104</f>
        <v>0</v>
      </c>
      <c r="E104" s="525">
        <f>'[1]Форма.8.1'!E104</f>
        <v>0</v>
      </c>
      <c r="F104" s="525">
        <f>'[1]Форма.8.1'!F104</f>
        <v>0</v>
      </c>
      <c r="G104" s="525">
        <f>'[1]Форма.8.1'!G104</f>
        <v>0</v>
      </c>
      <c r="H104" s="525">
        <f>'[1]Форма.8.1'!H104</f>
        <v>0</v>
      </c>
      <c r="I104" s="525">
        <f>'[1]Форма.8.1'!I104</f>
        <v>0</v>
      </c>
      <c r="J104" s="525">
        <f>'[1]Форма.8.1'!J104</f>
        <v>0</v>
      </c>
      <c r="K104" s="525">
        <f>'[1]Форма.8.1'!K104</f>
        <v>0</v>
      </c>
      <c r="L104" s="525">
        <f>'[1]Форма.8.1'!L104</f>
        <v>0</v>
      </c>
      <c r="M104" s="525">
        <f>'[1]Форма.8.1'!M104</f>
        <v>0</v>
      </c>
      <c r="N104" s="525">
        <f>'[1]Форма.8.1'!N104</f>
        <v>0</v>
      </c>
      <c r="O104" s="525">
        <f>'[1]Форма.8.1'!O104</f>
        <v>0</v>
      </c>
      <c r="P104" s="525">
        <f>'[1]Форма.8.1'!P104</f>
        <v>0</v>
      </c>
      <c r="Q104" s="432">
        <f t="shared" si="7"/>
        <v>0</v>
      </c>
      <c r="R104" s="430"/>
      <c r="S104" s="430"/>
      <c r="T104" s="525">
        <f>'[1]Форма.8.1'!T104</f>
        <v>0</v>
      </c>
      <c r="U104" s="525">
        <f>'[1]Форма.8.1'!U104</f>
        <v>0</v>
      </c>
      <c r="V104" s="525">
        <f>'[1]Форма.8.1'!V104</f>
        <v>0</v>
      </c>
      <c r="W104" s="525">
        <f>'[1]Форма.8.1'!W104</f>
        <v>0</v>
      </c>
      <c r="X104" s="525">
        <f>'[1]Форма.8.1'!X104</f>
        <v>0</v>
      </c>
      <c r="Y104" s="525">
        <f>'[1]Форма.8.1'!Y104</f>
        <v>0</v>
      </c>
      <c r="Z104" s="525">
        <f>'[1]Форма.8.1'!Z104</f>
        <v>0</v>
      </c>
      <c r="AA104" s="525">
        <f>'[1]Форма.8.1'!AA104</f>
        <v>0</v>
      </c>
      <c r="AB104" s="432">
        <f t="shared" si="8"/>
        <v>0</v>
      </c>
      <c r="AC104" s="525">
        <f>'[1]Форма.8.1'!AC104</f>
        <v>0</v>
      </c>
      <c r="AD104" s="525">
        <f>'[1]Форма.8.1'!AD104</f>
        <v>0</v>
      </c>
      <c r="AE104" s="432">
        <f t="shared" si="9"/>
        <v>0</v>
      </c>
      <c r="AF104" s="430"/>
      <c r="AG104" s="430"/>
      <c r="AH104" s="526">
        <f>'[1]Форма.8.1'!AH104</f>
        <v>0</v>
      </c>
      <c r="AI104" s="526">
        <f>'[1]Форма.8.1'!AI104</f>
        <v>0</v>
      </c>
      <c r="AJ104" s="526">
        <f>'[1]Форма.8.1'!AJ104</f>
        <v>0</v>
      </c>
      <c r="AK104" s="527">
        <f>'[1]Форма.8.1'!AK104</f>
        <v>0</v>
      </c>
      <c r="AL104" s="526">
        <f>'[1]Форма.8.1'!AL104</f>
        <v>0</v>
      </c>
      <c r="AM104" s="528">
        <f>'[1]Форма.8.1'!AM104</f>
        <v>0</v>
      </c>
      <c r="AN104" s="528">
        <f>'[1]Форма.8.1'!AN104</f>
        <v>0</v>
      </c>
      <c r="AP104" s="429">
        <f t="shared" si="11"/>
        <v>0</v>
      </c>
    </row>
    <row r="105" spans="2:42" ht="15" hidden="1">
      <c r="B105" s="425" t="s">
        <v>583</v>
      </c>
      <c r="C105" s="524" t="str">
        <f>'[1]Форма.8.1'!C105</f>
        <v>октябрь</v>
      </c>
      <c r="D105" s="525">
        <f>'[1]Форма.8.1'!D105</f>
        <v>0</v>
      </c>
      <c r="E105" s="525">
        <f>'[1]Форма.8.1'!E105</f>
        <v>0</v>
      </c>
      <c r="F105" s="525">
        <f>'[1]Форма.8.1'!F105</f>
        <v>0</v>
      </c>
      <c r="G105" s="525">
        <f>'[1]Форма.8.1'!G105</f>
        <v>0</v>
      </c>
      <c r="H105" s="525">
        <f>'[1]Форма.8.1'!H105</f>
        <v>0</v>
      </c>
      <c r="I105" s="525">
        <f>'[1]Форма.8.1'!I105</f>
        <v>0</v>
      </c>
      <c r="J105" s="525">
        <f>'[1]Форма.8.1'!J105</f>
        <v>0</v>
      </c>
      <c r="K105" s="525">
        <f>'[1]Форма.8.1'!K105</f>
        <v>0</v>
      </c>
      <c r="L105" s="525">
        <f>'[1]Форма.8.1'!L105</f>
        <v>0</v>
      </c>
      <c r="M105" s="525">
        <f>'[1]Форма.8.1'!M105</f>
        <v>0</v>
      </c>
      <c r="N105" s="525">
        <f>'[1]Форма.8.1'!N105</f>
        <v>0</v>
      </c>
      <c r="O105" s="525">
        <f>'[1]Форма.8.1'!O105</f>
        <v>0</v>
      </c>
      <c r="P105" s="525">
        <f>'[1]Форма.8.1'!P105</f>
        <v>0</v>
      </c>
      <c r="Q105" s="432">
        <f t="shared" si="7"/>
        <v>0</v>
      </c>
      <c r="R105" s="430"/>
      <c r="S105" s="430"/>
      <c r="T105" s="525">
        <f>'[1]Форма.8.1'!T105</f>
        <v>0</v>
      </c>
      <c r="U105" s="525">
        <f>'[1]Форма.8.1'!U105</f>
        <v>0</v>
      </c>
      <c r="V105" s="525">
        <f>'[1]Форма.8.1'!V105</f>
        <v>0</v>
      </c>
      <c r="W105" s="525">
        <f>'[1]Форма.8.1'!W105</f>
        <v>0</v>
      </c>
      <c r="X105" s="525">
        <f>'[1]Форма.8.1'!X105</f>
        <v>0</v>
      </c>
      <c r="Y105" s="525">
        <f>'[1]Форма.8.1'!Y105</f>
        <v>0</v>
      </c>
      <c r="Z105" s="525">
        <f>'[1]Форма.8.1'!Z105</f>
        <v>0</v>
      </c>
      <c r="AA105" s="525">
        <f>'[1]Форма.8.1'!AA105</f>
        <v>0</v>
      </c>
      <c r="AB105" s="432">
        <f t="shared" si="8"/>
        <v>0</v>
      </c>
      <c r="AC105" s="525">
        <f>'[1]Форма.8.1'!AC105</f>
        <v>0</v>
      </c>
      <c r="AD105" s="525">
        <f>'[1]Форма.8.1'!AD105</f>
        <v>0</v>
      </c>
      <c r="AE105" s="432">
        <f t="shared" si="9"/>
        <v>0</v>
      </c>
      <c r="AF105" s="430"/>
      <c r="AG105" s="430"/>
      <c r="AH105" s="526">
        <f>'[1]Форма.8.1'!AH105</f>
        <v>0</v>
      </c>
      <c r="AI105" s="526">
        <f>'[1]Форма.8.1'!AI105</f>
        <v>0</v>
      </c>
      <c r="AJ105" s="526">
        <f>'[1]Форма.8.1'!AJ105</f>
        <v>0</v>
      </c>
      <c r="AK105" s="527">
        <f>'[1]Форма.8.1'!AK105</f>
        <v>0</v>
      </c>
      <c r="AL105" s="526">
        <f>'[1]Форма.8.1'!AL105</f>
        <v>0</v>
      </c>
      <c r="AM105" s="528">
        <f>'[1]Форма.8.1'!AM105</f>
        <v>0</v>
      </c>
      <c r="AN105" s="528">
        <f>'[1]Форма.8.1'!AN105</f>
        <v>0</v>
      </c>
      <c r="AP105" s="429">
        <f t="shared" si="11"/>
        <v>0</v>
      </c>
    </row>
    <row r="106" spans="2:42" ht="15" hidden="1">
      <c r="B106" s="425" t="s">
        <v>584</v>
      </c>
      <c r="C106" s="524" t="str">
        <f>'[1]Форма.8.1'!C106</f>
        <v>октябрь</v>
      </c>
      <c r="D106" s="525">
        <f>'[1]Форма.8.1'!D106</f>
        <v>0</v>
      </c>
      <c r="E106" s="525">
        <f>'[1]Форма.8.1'!E106</f>
        <v>0</v>
      </c>
      <c r="F106" s="525">
        <f>'[1]Форма.8.1'!F106</f>
        <v>0</v>
      </c>
      <c r="G106" s="525">
        <f>'[1]Форма.8.1'!G106</f>
        <v>0</v>
      </c>
      <c r="H106" s="525">
        <f>'[1]Форма.8.1'!H106</f>
        <v>0</v>
      </c>
      <c r="I106" s="525">
        <f>'[1]Форма.8.1'!I106</f>
        <v>0</v>
      </c>
      <c r="J106" s="525">
        <f>'[1]Форма.8.1'!J106</f>
        <v>0</v>
      </c>
      <c r="K106" s="525">
        <f>'[1]Форма.8.1'!K106</f>
        <v>0</v>
      </c>
      <c r="L106" s="525">
        <f>'[1]Форма.8.1'!L106</f>
        <v>0</v>
      </c>
      <c r="M106" s="525">
        <f>'[1]Форма.8.1'!M106</f>
        <v>0</v>
      </c>
      <c r="N106" s="525">
        <f>'[1]Форма.8.1'!N106</f>
        <v>0</v>
      </c>
      <c r="O106" s="525">
        <f>'[1]Форма.8.1'!O106</f>
        <v>0</v>
      </c>
      <c r="P106" s="525">
        <f>'[1]Форма.8.1'!P106</f>
        <v>0</v>
      </c>
      <c r="Q106" s="432">
        <f t="shared" si="7"/>
        <v>0</v>
      </c>
      <c r="R106" s="430"/>
      <c r="S106" s="430"/>
      <c r="T106" s="525">
        <f>'[1]Форма.8.1'!T106</f>
        <v>0</v>
      </c>
      <c r="U106" s="525">
        <f>'[1]Форма.8.1'!U106</f>
        <v>0</v>
      </c>
      <c r="V106" s="525">
        <f>'[1]Форма.8.1'!V106</f>
        <v>0</v>
      </c>
      <c r="W106" s="525">
        <f>'[1]Форма.8.1'!W106</f>
        <v>0</v>
      </c>
      <c r="X106" s="525">
        <f>'[1]Форма.8.1'!X106</f>
        <v>0</v>
      </c>
      <c r="Y106" s="525">
        <f>'[1]Форма.8.1'!Y106</f>
        <v>0</v>
      </c>
      <c r="Z106" s="525">
        <f>'[1]Форма.8.1'!Z106</f>
        <v>0</v>
      </c>
      <c r="AA106" s="525">
        <f>'[1]Форма.8.1'!AA106</f>
        <v>0</v>
      </c>
      <c r="AB106" s="432">
        <f t="shared" si="8"/>
        <v>0</v>
      </c>
      <c r="AC106" s="525">
        <f>'[1]Форма.8.1'!AC106</f>
        <v>0</v>
      </c>
      <c r="AD106" s="525">
        <f>'[1]Форма.8.1'!AD106</f>
        <v>0</v>
      </c>
      <c r="AE106" s="432">
        <f t="shared" si="9"/>
        <v>0</v>
      </c>
      <c r="AF106" s="430"/>
      <c r="AG106" s="430"/>
      <c r="AH106" s="526">
        <f>'[1]Форма.8.1'!AH106</f>
        <v>0</v>
      </c>
      <c r="AI106" s="526">
        <f>'[1]Форма.8.1'!AI106</f>
        <v>0</v>
      </c>
      <c r="AJ106" s="526">
        <f>'[1]Форма.8.1'!AJ106</f>
        <v>0</v>
      </c>
      <c r="AK106" s="527">
        <f>'[1]Форма.8.1'!AK106</f>
        <v>0</v>
      </c>
      <c r="AL106" s="526">
        <f>'[1]Форма.8.1'!AL106</f>
        <v>0</v>
      </c>
      <c r="AM106" s="528">
        <f>'[1]Форма.8.1'!AM106</f>
        <v>0</v>
      </c>
      <c r="AN106" s="528">
        <f>'[1]Форма.8.1'!AN106</f>
        <v>0</v>
      </c>
      <c r="AP106" s="429">
        <f t="shared" si="11"/>
        <v>0</v>
      </c>
    </row>
    <row r="107" spans="2:42" ht="15" hidden="1">
      <c r="B107" s="425" t="s">
        <v>585</v>
      </c>
      <c r="C107" s="524" t="str">
        <f>'[1]Форма.8.1'!C107</f>
        <v>октябрь</v>
      </c>
      <c r="D107" s="525">
        <f>'[1]Форма.8.1'!D107</f>
        <v>0</v>
      </c>
      <c r="E107" s="525">
        <f>'[1]Форма.8.1'!E107</f>
        <v>0</v>
      </c>
      <c r="F107" s="525">
        <f>'[1]Форма.8.1'!F107</f>
        <v>0</v>
      </c>
      <c r="G107" s="525">
        <f>'[1]Форма.8.1'!G107</f>
        <v>0</v>
      </c>
      <c r="H107" s="525">
        <f>'[1]Форма.8.1'!H107</f>
        <v>0</v>
      </c>
      <c r="I107" s="525">
        <f>'[1]Форма.8.1'!I107</f>
        <v>0</v>
      </c>
      <c r="J107" s="525">
        <f>'[1]Форма.8.1'!J107</f>
        <v>0</v>
      </c>
      <c r="K107" s="525">
        <f>'[1]Форма.8.1'!K107</f>
        <v>0</v>
      </c>
      <c r="L107" s="525">
        <f>'[1]Форма.8.1'!L107</f>
        <v>0</v>
      </c>
      <c r="M107" s="525">
        <f>'[1]Форма.8.1'!M107</f>
        <v>0</v>
      </c>
      <c r="N107" s="525">
        <f>'[1]Форма.8.1'!N107</f>
        <v>0</v>
      </c>
      <c r="O107" s="525">
        <f>'[1]Форма.8.1'!O107</f>
        <v>0</v>
      </c>
      <c r="P107" s="525">
        <f>'[1]Форма.8.1'!P107</f>
        <v>0</v>
      </c>
      <c r="Q107" s="432">
        <f t="shared" si="7"/>
        <v>0</v>
      </c>
      <c r="R107" s="430"/>
      <c r="S107" s="430"/>
      <c r="T107" s="525">
        <f>'[1]Форма.8.1'!T107</f>
        <v>0</v>
      </c>
      <c r="U107" s="525">
        <f>'[1]Форма.8.1'!U107</f>
        <v>0</v>
      </c>
      <c r="V107" s="525">
        <f>'[1]Форма.8.1'!V107</f>
        <v>0</v>
      </c>
      <c r="W107" s="525">
        <f>'[1]Форма.8.1'!W107</f>
        <v>0</v>
      </c>
      <c r="X107" s="525">
        <f>'[1]Форма.8.1'!X107</f>
        <v>0</v>
      </c>
      <c r="Y107" s="525">
        <f>'[1]Форма.8.1'!Y107</f>
        <v>0</v>
      </c>
      <c r="Z107" s="525">
        <f>'[1]Форма.8.1'!Z107</f>
        <v>0</v>
      </c>
      <c r="AA107" s="525">
        <f>'[1]Форма.8.1'!AA107</f>
        <v>0</v>
      </c>
      <c r="AB107" s="432">
        <f t="shared" si="8"/>
        <v>0</v>
      </c>
      <c r="AC107" s="525">
        <f>'[1]Форма.8.1'!AC107</f>
        <v>0</v>
      </c>
      <c r="AD107" s="525">
        <f>'[1]Форма.8.1'!AD107</f>
        <v>0</v>
      </c>
      <c r="AE107" s="432">
        <f t="shared" si="9"/>
        <v>0</v>
      </c>
      <c r="AF107" s="430"/>
      <c r="AG107" s="430"/>
      <c r="AH107" s="526">
        <f>'[1]Форма.8.1'!AH107</f>
        <v>0</v>
      </c>
      <c r="AI107" s="526">
        <f>'[1]Форма.8.1'!AI107</f>
        <v>0</v>
      </c>
      <c r="AJ107" s="526">
        <f>'[1]Форма.8.1'!AJ107</f>
        <v>0</v>
      </c>
      <c r="AK107" s="527">
        <f>'[1]Форма.8.1'!AK107</f>
        <v>0</v>
      </c>
      <c r="AL107" s="526">
        <f>'[1]Форма.8.1'!AL107</f>
        <v>0</v>
      </c>
      <c r="AM107" s="528">
        <f>'[1]Форма.8.1'!AM107</f>
        <v>0</v>
      </c>
      <c r="AN107" s="528">
        <f>'[1]Форма.8.1'!AN107</f>
        <v>0</v>
      </c>
      <c r="AP107" s="429">
        <f t="shared" si="11"/>
        <v>0</v>
      </c>
    </row>
    <row r="108" spans="2:42" ht="15" hidden="1">
      <c r="B108" s="425" t="s">
        <v>586</v>
      </c>
      <c r="C108" s="524" t="str">
        <f>'[1]Форма.8.1'!C108</f>
        <v>октябрь</v>
      </c>
      <c r="D108" s="525">
        <f>'[1]Форма.8.1'!D108</f>
        <v>0</v>
      </c>
      <c r="E108" s="525">
        <f>'[1]Форма.8.1'!E108</f>
        <v>0</v>
      </c>
      <c r="F108" s="525">
        <f>'[1]Форма.8.1'!F108</f>
        <v>0</v>
      </c>
      <c r="G108" s="525">
        <f>'[1]Форма.8.1'!G108</f>
        <v>0</v>
      </c>
      <c r="H108" s="525">
        <f>'[1]Форма.8.1'!H108</f>
        <v>0</v>
      </c>
      <c r="I108" s="525">
        <f>'[1]Форма.8.1'!I108</f>
        <v>0</v>
      </c>
      <c r="J108" s="525">
        <f>'[1]Форма.8.1'!J108</f>
        <v>0</v>
      </c>
      <c r="K108" s="525">
        <f>'[1]Форма.8.1'!K108</f>
        <v>0</v>
      </c>
      <c r="L108" s="525">
        <f>'[1]Форма.8.1'!L108</f>
        <v>0</v>
      </c>
      <c r="M108" s="525">
        <f>'[1]Форма.8.1'!M108</f>
        <v>0</v>
      </c>
      <c r="N108" s="525">
        <f>'[1]Форма.8.1'!N108</f>
        <v>0</v>
      </c>
      <c r="O108" s="525">
        <f>'[1]Форма.8.1'!O108</f>
        <v>0</v>
      </c>
      <c r="P108" s="525">
        <f>'[1]Форма.8.1'!P108</f>
        <v>0</v>
      </c>
      <c r="Q108" s="432">
        <f t="shared" si="7"/>
        <v>0</v>
      </c>
      <c r="R108" s="430"/>
      <c r="S108" s="430"/>
      <c r="T108" s="525">
        <f>'[1]Форма.8.1'!T108</f>
        <v>0</v>
      </c>
      <c r="U108" s="525">
        <f>'[1]Форма.8.1'!U108</f>
        <v>0</v>
      </c>
      <c r="V108" s="525">
        <f>'[1]Форма.8.1'!V108</f>
        <v>0</v>
      </c>
      <c r="W108" s="525">
        <f>'[1]Форма.8.1'!W108</f>
        <v>0</v>
      </c>
      <c r="X108" s="525">
        <f>'[1]Форма.8.1'!X108</f>
        <v>0</v>
      </c>
      <c r="Y108" s="525">
        <f>'[1]Форма.8.1'!Y108</f>
        <v>0</v>
      </c>
      <c r="Z108" s="525">
        <f>'[1]Форма.8.1'!Z108</f>
        <v>0</v>
      </c>
      <c r="AA108" s="525">
        <f>'[1]Форма.8.1'!AA108</f>
        <v>0</v>
      </c>
      <c r="AB108" s="432">
        <f t="shared" si="8"/>
        <v>0</v>
      </c>
      <c r="AC108" s="525">
        <f>'[1]Форма.8.1'!AC108</f>
        <v>0</v>
      </c>
      <c r="AD108" s="525">
        <f>'[1]Форма.8.1'!AD108</f>
        <v>0</v>
      </c>
      <c r="AE108" s="432">
        <f t="shared" si="9"/>
        <v>0</v>
      </c>
      <c r="AF108" s="430"/>
      <c r="AG108" s="430"/>
      <c r="AH108" s="526">
        <f>'[1]Форма.8.1'!AH108</f>
        <v>0</v>
      </c>
      <c r="AI108" s="526">
        <f>'[1]Форма.8.1'!AI108</f>
        <v>0</v>
      </c>
      <c r="AJ108" s="526">
        <f>'[1]Форма.8.1'!AJ108</f>
        <v>0</v>
      </c>
      <c r="AK108" s="527">
        <f>'[1]Форма.8.1'!AK108</f>
        <v>0</v>
      </c>
      <c r="AL108" s="526">
        <f>'[1]Форма.8.1'!AL108</f>
        <v>0</v>
      </c>
      <c r="AM108" s="528">
        <f>'[1]Форма.8.1'!AM108</f>
        <v>0</v>
      </c>
      <c r="AN108" s="528">
        <f>'[1]Форма.8.1'!AN108</f>
        <v>0</v>
      </c>
      <c r="AP108" s="429">
        <f t="shared" si="11"/>
        <v>0</v>
      </c>
    </row>
    <row r="109" spans="2:42" ht="15" hidden="1">
      <c r="B109" s="425" t="s">
        <v>587</v>
      </c>
      <c r="C109" s="524" t="str">
        <f>'[1]Форма.8.1'!C109</f>
        <v>октябрь</v>
      </c>
      <c r="D109" s="525">
        <f>'[1]Форма.8.1'!D109</f>
        <v>0</v>
      </c>
      <c r="E109" s="525">
        <f>'[1]Форма.8.1'!E109</f>
        <v>0</v>
      </c>
      <c r="F109" s="525">
        <f>'[1]Форма.8.1'!F109</f>
        <v>0</v>
      </c>
      <c r="G109" s="525">
        <f>'[1]Форма.8.1'!G109</f>
        <v>0</v>
      </c>
      <c r="H109" s="525">
        <f>'[1]Форма.8.1'!H109</f>
        <v>0</v>
      </c>
      <c r="I109" s="525">
        <f>'[1]Форма.8.1'!I109</f>
        <v>0</v>
      </c>
      <c r="J109" s="525">
        <f>'[1]Форма.8.1'!J109</f>
        <v>0</v>
      </c>
      <c r="K109" s="525">
        <f>'[1]Форма.8.1'!K109</f>
        <v>0</v>
      </c>
      <c r="L109" s="525">
        <f>'[1]Форма.8.1'!L109</f>
        <v>0</v>
      </c>
      <c r="M109" s="525">
        <f>'[1]Форма.8.1'!M109</f>
        <v>0</v>
      </c>
      <c r="N109" s="525">
        <f>'[1]Форма.8.1'!N109</f>
        <v>0</v>
      </c>
      <c r="O109" s="525">
        <f>'[1]Форма.8.1'!O109</f>
        <v>0</v>
      </c>
      <c r="P109" s="525">
        <f>'[1]Форма.8.1'!P109</f>
        <v>0</v>
      </c>
      <c r="Q109" s="432">
        <f t="shared" si="7"/>
        <v>0</v>
      </c>
      <c r="R109" s="430"/>
      <c r="S109" s="430"/>
      <c r="T109" s="525">
        <f>'[1]Форма.8.1'!T109</f>
        <v>0</v>
      </c>
      <c r="U109" s="525">
        <f>'[1]Форма.8.1'!U109</f>
        <v>0</v>
      </c>
      <c r="V109" s="525">
        <f>'[1]Форма.8.1'!V109</f>
        <v>0</v>
      </c>
      <c r="W109" s="525">
        <f>'[1]Форма.8.1'!W109</f>
        <v>0</v>
      </c>
      <c r="X109" s="525">
        <f>'[1]Форма.8.1'!X109</f>
        <v>0</v>
      </c>
      <c r="Y109" s="525">
        <f>'[1]Форма.8.1'!Y109</f>
        <v>0</v>
      </c>
      <c r="Z109" s="525">
        <f>'[1]Форма.8.1'!Z109</f>
        <v>0</v>
      </c>
      <c r="AA109" s="525">
        <f>'[1]Форма.8.1'!AA109</f>
        <v>0</v>
      </c>
      <c r="AB109" s="432">
        <f t="shared" si="8"/>
        <v>0</v>
      </c>
      <c r="AC109" s="525">
        <f>'[1]Форма.8.1'!AC109</f>
        <v>0</v>
      </c>
      <c r="AD109" s="525">
        <f>'[1]Форма.8.1'!AD109</f>
        <v>0</v>
      </c>
      <c r="AE109" s="432">
        <f t="shared" si="9"/>
        <v>0</v>
      </c>
      <c r="AF109" s="430"/>
      <c r="AG109" s="430"/>
      <c r="AH109" s="526">
        <f>'[1]Форма.8.1'!AH109</f>
        <v>0</v>
      </c>
      <c r="AI109" s="526">
        <f>'[1]Форма.8.1'!AI109</f>
        <v>0</v>
      </c>
      <c r="AJ109" s="526">
        <f>'[1]Форма.8.1'!AJ109</f>
        <v>0</v>
      </c>
      <c r="AK109" s="527">
        <f>'[1]Форма.8.1'!AK109</f>
        <v>0</v>
      </c>
      <c r="AL109" s="526">
        <f>'[1]Форма.8.1'!AL109</f>
        <v>0</v>
      </c>
      <c r="AM109" s="528">
        <f>'[1]Форма.8.1'!AM109</f>
        <v>0</v>
      </c>
      <c r="AN109" s="528">
        <f>'[1]Форма.8.1'!AN109</f>
        <v>0</v>
      </c>
      <c r="AP109" s="429">
        <f t="shared" si="11"/>
        <v>0</v>
      </c>
    </row>
    <row r="110" spans="2:42" ht="15" hidden="1">
      <c r="B110" s="425" t="s">
        <v>588</v>
      </c>
      <c r="C110" s="524" t="str">
        <f>'[1]Форма.8.1'!C110</f>
        <v>октябрь</v>
      </c>
      <c r="D110" s="525">
        <f>'[1]Форма.8.1'!D110</f>
        <v>0</v>
      </c>
      <c r="E110" s="525">
        <f>'[1]Форма.8.1'!E110</f>
        <v>0</v>
      </c>
      <c r="F110" s="525">
        <f>'[1]Форма.8.1'!F110</f>
        <v>0</v>
      </c>
      <c r="G110" s="525">
        <f>'[1]Форма.8.1'!G110</f>
        <v>0</v>
      </c>
      <c r="H110" s="525">
        <f>'[1]Форма.8.1'!H110</f>
        <v>0</v>
      </c>
      <c r="I110" s="525">
        <f>'[1]Форма.8.1'!I110</f>
        <v>0</v>
      </c>
      <c r="J110" s="525">
        <f>'[1]Форма.8.1'!J110</f>
        <v>0</v>
      </c>
      <c r="K110" s="525">
        <f>'[1]Форма.8.1'!K110</f>
        <v>0</v>
      </c>
      <c r="L110" s="525">
        <f>'[1]Форма.8.1'!L110</f>
        <v>0</v>
      </c>
      <c r="M110" s="525">
        <f>'[1]Форма.8.1'!M110</f>
        <v>0</v>
      </c>
      <c r="N110" s="525">
        <f>'[1]Форма.8.1'!N110</f>
        <v>0</v>
      </c>
      <c r="O110" s="525">
        <f>'[1]Форма.8.1'!O110</f>
        <v>0</v>
      </c>
      <c r="P110" s="525">
        <f>'[1]Форма.8.1'!P110</f>
        <v>0</v>
      </c>
      <c r="Q110" s="432">
        <f t="shared" si="7"/>
        <v>0</v>
      </c>
      <c r="R110" s="430"/>
      <c r="S110" s="430"/>
      <c r="T110" s="525">
        <f>'[1]Форма.8.1'!T110</f>
        <v>0</v>
      </c>
      <c r="U110" s="525">
        <f>'[1]Форма.8.1'!U110</f>
        <v>0</v>
      </c>
      <c r="V110" s="525">
        <f>'[1]Форма.8.1'!V110</f>
        <v>0</v>
      </c>
      <c r="W110" s="525">
        <f>'[1]Форма.8.1'!W110</f>
        <v>0</v>
      </c>
      <c r="X110" s="525">
        <f>'[1]Форма.8.1'!X110</f>
        <v>0</v>
      </c>
      <c r="Y110" s="525">
        <f>'[1]Форма.8.1'!Y110</f>
        <v>0</v>
      </c>
      <c r="Z110" s="525">
        <f>'[1]Форма.8.1'!Z110</f>
        <v>0</v>
      </c>
      <c r="AA110" s="525">
        <f>'[1]Форма.8.1'!AA110</f>
        <v>0</v>
      </c>
      <c r="AB110" s="432">
        <f t="shared" si="8"/>
        <v>0</v>
      </c>
      <c r="AC110" s="525">
        <f>'[1]Форма.8.1'!AC110</f>
        <v>0</v>
      </c>
      <c r="AD110" s="525">
        <f>'[1]Форма.8.1'!AD110</f>
        <v>0</v>
      </c>
      <c r="AE110" s="432">
        <f t="shared" si="9"/>
        <v>0</v>
      </c>
      <c r="AF110" s="430"/>
      <c r="AG110" s="430"/>
      <c r="AH110" s="526">
        <f>'[1]Форма.8.1'!AH110</f>
        <v>0</v>
      </c>
      <c r="AI110" s="526">
        <f>'[1]Форма.8.1'!AI110</f>
        <v>0</v>
      </c>
      <c r="AJ110" s="526">
        <f>'[1]Форма.8.1'!AJ110</f>
        <v>0</v>
      </c>
      <c r="AK110" s="527">
        <f>'[1]Форма.8.1'!AK110</f>
        <v>0</v>
      </c>
      <c r="AL110" s="526">
        <f>'[1]Форма.8.1'!AL110</f>
        <v>0</v>
      </c>
      <c r="AM110" s="528">
        <f>'[1]Форма.8.1'!AM110</f>
        <v>0</v>
      </c>
      <c r="AN110" s="528">
        <f>'[1]Форма.8.1'!AN110</f>
        <v>0</v>
      </c>
      <c r="AP110" s="429">
        <f t="shared" si="11"/>
        <v>0</v>
      </c>
    </row>
    <row r="111" spans="2:42" ht="15" hidden="1">
      <c r="B111" s="425" t="s">
        <v>589</v>
      </c>
      <c r="C111" s="524" t="str">
        <f>'[1]Форма.8.1'!C111</f>
        <v>октябрь</v>
      </c>
      <c r="D111" s="525">
        <f>'[1]Форма.8.1'!D111</f>
        <v>0</v>
      </c>
      <c r="E111" s="525">
        <f>'[1]Форма.8.1'!E111</f>
        <v>0</v>
      </c>
      <c r="F111" s="525">
        <f>'[1]Форма.8.1'!F111</f>
        <v>0</v>
      </c>
      <c r="G111" s="525">
        <f>'[1]Форма.8.1'!G111</f>
        <v>0</v>
      </c>
      <c r="H111" s="525">
        <f>'[1]Форма.8.1'!H111</f>
        <v>0</v>
      </c>
      <c r="I111" s="525">
        <f>'[1]Форма.8.1'!I111</f>
        <v>0</v>
      </c>
      <c r="J111" s="525">
        <f>'[1]Форма.8.1'!J111</f>
        <v>0</v>
      </c>
      <c r="K111" s="525">
        <f>'[1]Форма.8.1'!K111</f>
        <v>0</v>
      </c>
      <c r="L111" s="525">
        <f>'[1]Форма.8.1'!L111</f>
        <v>0</v>
      </c>
      <c r="M111" s="525">
        <f>'[1]Форма.8.1'!M111</f>
        <v>0</v>
      </c>
      <c r="N111" s="525">
        <f>'[1]Форма.8.1'!N111</f>
        <v>0</v>
      </c>
      <c r="O111" s="525">
        <f>'[1]Форма.8.1'!O111</f>
        <v>0</v>
      </c>
      <c r="P111" s="525">
        <f>'[1]Форма.8.1'!P111</f>
        <v>0</v>
      </c>
      <c r="Q111" s="432">
        <f t="shared" si="7"/>
        <v>0</v>
      </c>
      <c r="R111" s="430"/>
      <c r="S111" s="430"/>
      <c r="T111" s="525">
        <f>'[1]Форма.8.1'!T111</f>
        <v>0</v>
      </c>
      <c r="U111" s="525">
        <f>'[1]Форма.8.1'!U111</f>
        <v>0</v>
      </c>
      <c r="V111" s="525">
        <f>'[1]Форма.8.1'!V111</f>
        <v>0</v>
      </c>
      <c r="W111" s="525">
        <f>'[1]Форма.8.1'!W111</f>
        <v>0</v>
      </c>
      <c r="X111" s="525">
        <f>'[1]Форма.8.1'!X111</f>
        <v>0</v>
      </c>
      <c r="Y111" s="525">
        <f>'[1]Форма.8.1'!Y111</f>
        <v>0</v>
      </c>
      <c r="Z111" s="525">
        <f>'[1]Форма.8.1'!Z111</f>
        <v>0</v>
      </c>
      <c r="AA111" s="525">
        <f>'[1]Форма.8.1'!AA111</f>
        <v>0</v>
      </c>
      <c r="AB111" s="432">
        <f t="shared" si="8"/>
        <v>0</v>
      </c>
      <c r="AC111" s="525">
        <f>'[1]Форма.8.1'!AC111</f>
        <v>0</v>
      </c>
      <c r="AD111" s="525">
        <f>'[1]Форма.8.1'!AD111</f>
        <v>0</v>
      </c>
      <c r="AE111" s="432">
        <f t="shared" si="9"/>
        <v>0</v>
      </c>
      <c r="AF111" s="430"/>
      <c r="AG111" s="430"/>
      <c r="AH111" s="526">
        <f>'[1]Форма.8.1'!AH111</f>
        <v>0</v>
      </c>
      <c r="AI111" s="526">
        <f>'[1]Форма.8.1'!AI111</f>
        <v>0</v>
      </c>
      <c r="AJ111" s="526">
        <f>'[1]Форма.8.1'!AJ111</f>
        <v>0</v>
      </c>
      <c r="AK111" s="527">
        <f>'[1]Форма.8.1'!AK111</f>
        <v>0</v>
      </c>
      <c r="AL111" s="526">
        <f>'[1]Форма.8.1'!AL111</f>
        <v>0</v>
      </c>
      <c r="AM111" s="528">
        <f>'[1]Форма.8.1'!AM111</f>
        <v>0</v>
      </c>
      <c r="AN111" s="528">
        <f>'[1]Форма.8.1'!AN111</f>
        <v>0</v>
      </c>
      <c r="AP111" s="429">
        <f t="shared" si="11"/>
        <v>0</v>
      </c>
    </row>
    <row r="112" spans="2:42" ht="15" hidden="1">
      <c r="B112" s="425" t="s">
        <v>590</v>
      </c>
      <c r="C112" s="524" t="str">
        <f>'[1]Форма.8.1'!C112</f>
        <v>ноябрь</v>
      </c>
      <c r="D112" s="525">
        <f>'[1]Форма.8.1'!D112</f>
        <v>0</v>
      </c>
      <c r="E112" s="525">
        <f>'[1]Форма.8.1'!E112</f>
        <v>0</v>
      </c>
      <c r="F112" s="525">
        <f>'[1]Форма.8.1'!F112</f>
        <v>0</v>
      </c>
      <c r="G112" s="525">
        <f>'[1]Форма.8.1'!G112</f>
        <v>0</v>
      </c>
      <c r="H112" s="525">
        <f>'[1]Форма.8.1'!H112</f>
        <v>0</v>
      </c>
      <c r="I112" s="525">
        <f>'[1]Форма.8.1'!I112</f>
        <v>0</v>
      </c>
      <c r="J112" s="525">
        <f>'[1]Форма.8.1'!J112</f>
        <v>0</v>
      </c>
      <c r="K112" s="525">
        <f>'[1]Форма.8.1'!K112</f>
        <v>0</v>
      </c>
      <c r="L112" s="525">
        <f>'[1]Форма.8.1'!L112</f>
        <v>0</v>
      </c>
      <c r="M112" s="525">
        <f>'[1]Форма.8.1'!M112</f>
        <v>0</v>
      </c>
      <c r="N112" s="525">
        <f>'[1]Форма.8.1'!N112</f>
        <v>0</v>
      </c>
      <c r="O112" s="525">
        <f>'[1]Форма.8.1'!O112</f>
        <v>0</v>
      </c>
      <c r="P112" s="525">
        <f>'[1]Форма.8.1'!P112</f>
        <v>0</v>
      </c>
      <c r="Q112" s="432">
        <f t="shared" si="7"/>
        <v>0</v>
      </c>
      <c r="R112" s="430"/>
      <c r="S112" s="430"/>
      <c r="T112" s="525">
        <f>'[1]Форма.8.1'!T112</f>
        <v>0</v>
      </c>
      <c r="U112" s="525">
        <f>'[1]Форма.8.1'!U112</f>
        <v>0</v>
      </c>
      <c r="V112" s="525">
        <f>'[1]Форма.8.1'!V112</f>
        <v>0</v>
      </c>
      <c r="W112" s="525">
        <f>'[1]Форма.8.1'!W112</f>
        <v>0</v>
      </c>
      <c r="X112" s="525">
        <f>'[1]Форма.8.1'!X112</f>
        <v>0</v>
      </c>
      <c r="Y112" s="525">
        <f>'[1]Форма.8.1'!Y112</f>
        <v>0</v>
      </c>
      <c r="Z112" s="525">
        <f>'[1]Форма.8.1'!Z112</f>
        <v>0</v>
      </c>
      <c r="AA112" s="525">
        <f>'[1]Форма.8.1'!AA112</f>
        <v>0</v>
      </c>
      <c r="AB112" s="432">
        <f t="shared" si="8"/>
        <v>0</v>
      </c>
      <c r="AC112" s="525">
        <f>'[1]Форма.8.1'!AC112</f>
        <v>0</v>
      </c>
      <c r="AD112" s="525">
        <f>'[1]Форма.8.1'!AD112</f>
        <v>0</v>
      </c>
      <c r="AE112" s="432">
        <f t="shared" si="9"/>
        <v>0</v>
      </c>
      <c r="AF112" s="430"/>
      <c r="AG112" s="430"/>
      <c r="AH112" s="526">
        <f>'[1]Форма.8.1'!AH112</f>
        <v>0</v>
      </c>
      <c r="AI112" s="526">
        <f>'[1]Форма.8.1'!AI112</f>
        <v>0</v>
      </c>
      <c r="AJ112" s="526">
        <f>'[1]Форма.8.1'!AJ112</f>
        <v>0</v>
      </c>
      <c r="AK112" s="527">
        <f>'[1]Форма.8.1'!AK112</f>
        <v>0</v>
      </c>
      <c r="AL112" s="526">
        <f>'[1]Форма.8.1'!AL112</f>
        <v>0</v>
      </c>
      <c r="AM112" s="528">
        <f>'[1]Форма.8.1'!AM112</f>
        <v>0</v>
      </c>
      <c r="AN112" s="528">
        <f>'[1]Форма.8.1'!AN112</f>
        <v>0</v>
      </c>
      <c r="AP112" s="429">
        <f t="shared" si="3"/>
        <v>0</v>
      </c>
    </row>
    <row r="113" spans="2:42" ht="15" hidden="1">
      <c r="B113" s="425" t="s">
        <v>591</v>
      </c>
      <c r="C113" s="524" t="str">
        <f>'[1]Форма.8.1'!C113</f>
        <v>ноябрь</v>
      </c>
      <c r="D113" s="525">
        <f>'[1]Форма.8.1'!D113</f>
        <v>0</v>
      </c>
      <c r="E113" s="525">
        <f>'[1]Форма.8.1'!E113</f>
        <v>0</v>
      </c>
      <c r="F113" s="525">
        <f>'[1]Форма.8.1'!F113</f>
        <v>0</v>
      </c>
      <c r="G113" s="525">
        <f>'[1]Форма.8.1'!G113</f>
        <v>0</v>
      </c>
      <c r="H113" s="525">
        <f>'[1]Форма.8.1'!H113</f>
        <v>0</v>
      </c>
      <c r="I113" s="525">
        <f>'[1]Форма.8.1'!I113</f>
        <v>0</v>
      </c>
      <c r="J113" s="525">
        <f>'[1]Форма.8.1'!J113</f>
        <v>0</v>
      </c>
      <c r="K113" s="525">
        <f>'[1]Форма.8.1'!K113</f>
        <v>0</v>
      </c>
      <c r="L113" s="525">
        <f>'[1]Форма.8.1'!L113</f>
        <v>0</v>
      </c>
      <c r="M113" s="525">
        <f>'[1]Форма.8.1'!M113</f>
        <v>0</v>
      </c>
      <c r="N113" s="525">
        <f>'[1]Форма.8.1'!N113</f>
        <v>0</v>
      </c>
      <c r="O113" s="525">
        <f>'[1]Форма.8.1'!O113</f>
        <v>0</v>
      </c>
      <c r="P113" s="525">
        <f>'[1]Форма.8.1'!P113</f>
        <v>0</v>
      </c>
      <c r="Q113" s="432">
        <f t="shared" si="7"/>
        <v>0</v>
      </c>
      <c r="R113" s="430"/>
      <c r="S113" s="430"/>
      <c r="T113" s="525">
        <f>'[1]Форма.8.1'!T113</f>
        <v>0</v>
      </c>
      <c r="U113" s="525">
        <f>'[1]Форма.8.1'!U113</f>
        <v>0</v>
      </c>
      <c r="V113" s="525">
        <f>'[1]Форма.8.1'!V113</f>
        <v>0</v>
      </c>
      <c r="W113" s="525">
        <f>'[1]Форма.8.1'!W113</f>
        <v>0</v>
      </c>
      <c r="X113" s="525">
        <f>'[1]Форма.8.1'!X113</f>
        <v>0</v>
      </c>
      <c r="Y113" s="525">
        <f>'[1]Форма.8.1'!Y113</f>
        <v>0</v>
      </c>
      <c r="Z113" s="525">
        <f>'[1]Форма.8.1'!Z113</f>
        <v>0</v>
      </c>
      <c r="AA113" s="525">
        <f>'[1]Форма.8.1'!AA113</f>
        <v>0</v>
      </c>
      <c r="AB113" s="432">
        <f t="shared" si="8"/>
        <v>0</v>
      </c>
      <c r="AC113" s="525">
        <f>'[1]Форма.8.1'!AC113</f>
        <v>0</v>
      </c>
      <c r="AD113" s="525">
        <f>'[1]Форма.8.1'!AD113</f>
        <v>0</v>
      </c>
      <c r="AE113" s="432">
        <f t="shared" si="9"/>
        <v>0</v>
      </c>
      <c r="AF113" s="430"/>
      <c r="AG113" s="430"/>
      <c r="AH113" s="526">
        <f>'[1]Форма.8.1'!AH113</f>
        <v>0</v>
      </c>
      <c r="AI113" s="526">
        <f>'[1]Форма.8.1'!AI113</f>
        <v>0</v>
      </c>
      <c r="AJ113" s="526">
        <f>'[1]Форма.8.1'!AJ113</f>
        <v>0</v>
      </c>
      <c r="AK113" s="527">
        <f>'[1]Форма.8.1'!AK113</f>
        <v>0</v>
      </c>
      <c r="AL113" s="526">
        <f>'[1]Форма.8.1'!AL113</f>
        <v>0</v>
      </c>
      <c r="AM113" s="528">
        <f>'[1]Форма.8.1'!AM113</f>
        <v>0</v>
      </c>
      <c r="AN113" s="528">
        <f>'[1]Форма.8.1'!AN113</f>
        <v>0</v>
      </c>
      <c r="AP113" s="429">
        <f t="shared" si="3"/>
        <v>0</v>
      </c>
    </row>
    <row r="114" spans="2:42" ht="15" hidden="1">
      <c r="B114" s="425" t="s">
        <v>592</v>
      </c>
      <c r="C114" s="524" t="str">
        <f>'[1]Форма.8.1'!C114</f>
        <v>ноябрь</v>
      </c>
      <c r="D114" s="525">
        <f>'[1]Форма.8.1'!D114</f>
        <v>0</v>
      </c>
      <c r="E114" s="525">
        <f>'[1]Форма.8.1'!E114</f>
        <v>0</v>
      </c>
      <c r="F114" s="525">
        <f>'[1]Форма.8.1'!F114</f>
        <v>0</v>
      </c>
      <c r="G114" s="525">
        <f>'[1]Форма.8.1'!G114</f>
        <v>0</v>
      </c>
      <c r="H114" s="525">
        <f>'[1]Форма.8.1'!H114</f>
        <v>0</v>
      </c>
      <c r="I114" s="525">
        <f>'[1]Форма.8.1'!I114</f>
        <v>0</v>
      </c>
      <c r="J114" s="525">
        <f>'[1]Форма.8.1'!J114</f>
        <v>0</v>
      </c>
      <c r="K114" s="525">
        <f>'[1]Форма.8.1'!K114</f>
        <v>0</v>
      </c>
      <c r="L114" s="525">
        <f>'[1]Форма.8.1'!L114</f>
        <v>0</v>
      </c>
      <c r="M114" s="525">
        <f>'[1]Форма.8.1'!M114</f>
        <v>0</v>
      </c>
      <c r="N114" s="525">
        <f>'[1]Форма.8.1'!N114</f>
        <v>0</v>
      </c>
      <c r="O114" s="525">
        <f>'[1]Форма.8.1'!O114</f>
        <v>0</v>
      </c>
      <c r="P114" s="525">
        <f>'[1]Форма.8.1'!P114</f>
        <v>0</v>
      </c>
      <c r="Q114" s="432">
        <f t="shared" si="7"/>
        <v>0</v>
      </c>
      <c r="R114" s="430"/>
      <c r="S114" s="430"/>
      <c r="T114" s="525">
        <f>'[1]Форма.8.1'!T114</f>
        <v>0</v>
      </c>
      <c r="U114" s="525">
        <f>'[1]Форма.8.1'!U114</f>
        <v>0</v>
      </c>
      <c r="V114" s="525">
        <f>'[1]Форма.8.1'!V114</f>
        <v>0</v>
      </c>
      <c r="W114" s="525">
        <f>'[1]Форма.8.1'!W114</f>
        <v>0</v>
      </c>
      <c r="X114" s="525">
        <f>'[1]Форма.8.1'!X114</f>
        <v>0</v>
      </c>
      <c r="Y114" s="525">
        <f>'[1]Форма.8.1'!Y114</f>
        <v>0</v>
      </c>
      <c r="Z114" s="525">
        <f>'[1]Форма.8.1'!Z114</f>
        <v>0</v>
      </c>
      <c r="AA114" s="525">
        <f>'[1]Форма.8.1'!AA114</f>
        <v>0</v>
      </c>
      <c r="AB114" s="432">
        <f t="shared" si="8"/>
        <v>0</v>
      </c>
      <c r="AC114" s="525">
        <f>'[1]Форма.8.1'!AC114</f>
        <v>0</v>
      </c>
      <c r="AD114" s="525">
        <f>'[1]Форма.8.1'!AD114</f>
        <v>0</v>
      </c>
      <c r="AE114" s="432">
        <f t="shared" si="9"/>
        <v>0</v>
      </c>
      <c r="AF114" s="430"/>
      <c r="AG114" s="430"/>
      <c r="AH114" s="526">
        <f>'[1]Форма.8.1'!AH114</f>
        <v>0</v>
      </c>
      <c r="AI114" s="526">
        <f>'[1]Форма.8.1'!AI114</f>
        <v>0</v>
      </c>
      <c r="AJ114" s="526">
        <f>'[1]Форма.8.1'!AJ114</f>
        <v>0</v>
      </c>
      <c r="AK114" s="527">
        <f>'[1]Форма.8.1'!AK114</f>
        <v>0</v>
      </c>
      <c r="AL114" s="526">
        <f>'[1]Форма.8.1'!AL114</f>
        <v>0</v>
      </c>
      <c r="AM114" s="528">
        <f>'[1]Форма.8.1'!AM114</f>
        <v>0</v>
      </c>
      <c r="AN114" s="528">
        <f>'[1]Форма.8.1'!AN114</f>
        <v>0</v>
      </c>
      <c r="AP114" s="429">
        <f t="shared" si="3"/>
        <v>0</v>
      </c>
    </row>
    <row r="115" spans="2:42" ht="15" hidden="1">
      <c r="B115" s="425" t="s">
        <v>593</v>
      </c>
      <c r="C115" s="524" t="str">
        <f>'[1]Форма.8.1'!C115</f>
        <v>ноябрь</v>
      </c>
      <c r="D115" s="525">
        <f>'[1]Форма.8.1'!D115</f>
        <v>0</v>
      </c>
      <c r="E115" s="525">
        <f>'[1]Форма.8.1'!E115</f>
        <v>0</v>
      </c>
      <c r="F115" s="525">
        <f>'[1]Форма.8.1'!F115</f>
        <v>0</v>
      </c>
      <c r="G115" s="525">
        <f>'[1]Форма.8.1'!G115</f>
        <v>0</v>
      </c>
      <c r="H115" s="525">
        <f>'[1]Форма.8.1'!H115</f>
        <v>0</v>
      </c>
      <c r="I115" s="525">
        <f>'[1]Форма.8.1'!I115</f>
        <v>0</v>
      </c>
      <c r="J115" s="525">
        <f>'[1]Форма.8.1'!J115</f>
        <v>0</v>
      </c>
      <c r="K115" s="525">
        <f>'[1]Форма.8.1'!K115</f>
        <v>0</v>
      </c>
      <c r="L115" s="525">
        <f>'[1]Форма.8.1'!L115</f>
        <v>0</v>
      </c>
      <c r="M115" s="525">
        <f>'[1]Форма.8.1'!M115</f>
        <v>0</v>
      </c>
      <c r="N115" s="525">
        <f>'[1]Форма.8.1'!N115</f>
        <v>0</v>
      </c>
      <c r="O115" s="525">
        <f>'[1]Форма.8.1'!O115</f>
        <v>0</v>
      </c>
      <c r="P115" s="525">
        <f>'[1]Форма.8.1'!P115</f>
        <v>0</v>
      </c>
      <c r="Q115" s="432">
        <f t="shared" si="7"/>
        <v>0</v>
      </c>
      <c r="R115" s="430"/>
      <c r="S115" s="430"/>
      <c r="T115" s="525">
        <f>'[1]Форма.8.1'!T115</f>
        <v>0</v>
      </c>
      <c r="U115" s="525">
        <f>'[1]Форма.8.1'!U115</f>
        <v>0</v>
      </c>
      <c r="V115" s="525">
        <f>'[1]Форма.8.1'!V115</f>
        <v>0</v>
      </c>
      <c r="W115" s="525">
        <f>'[1]Форма.8.1'!W115</f>
        <v>0</v>
      </c>
      <c r="X115" s="525">
        <f>'[1]Форма.8.1'!X115</f>
        <v>0</v>
      </c>
      <c r="Y115" s="525">
        <f>'[1]Форма.8.1'!Y115</f>
        <v>0</v>
      </c>
      <c r="Z115" s="525">
        <f>'[1]Форма.8.1'!Z115</f>
        <v>0</v>
      </c>
      <c r="AA115" s="525">
        <f>'[1]Форма.8.1'!AA115</f>
        <v>0</v>
      </c>
      <c r="AB115" s="432">
        <f t="shared" si="8"/>
        <v>0</v>
      </c>
      <c r="AC115" s="525">
        <f>'[1]Форма.8.1'!AC115</f>
        <v>0</v>
      </c>
      <c r="AD115" s="525">
        <f>'[1]Форма.8.1'!AD115</f>
        <v>0</v>
      </c>
      <c r="AE115" s="432">
        <f t="shared" si="9"/>
        <v>0</v>
      </c>
      <c r="AF115" s="430"/>
      <c r="AG115" s="430"/>
      <c r="AH115" s="526">
        <f>'[1]Форма.8.1'!AH115</f>
        <v>0</v>
      </c>
      <c r="AI115" s="526">
        <f>'[1]Форма.8.1'!AI115</f>
        <v>0</v>
      </c>
      <c r="AJ115" s="526">
        <f>'[1]Форма.8.1'!AJ115</f>
        <v>0</v>
      </c>
      <c r="AK115" s="527">
        <f>'[1]Форма.8.1'!AK115</f>
        <v>0</v>
      </c>
      <c r="AL115" s="526">
        <f>'[1]Форма.8.1'!AL115</f>
        <v>0</v>
      </c>
      <c r="AM115" s="528">
        <f>'[1]Форма.8.1'!AM115</f>
        <v>0</v>
      </c>
      <c r="AN115" s="528">
        <f>'[1]Форма.8.1'!AN115</f>
        <v>0</v>
      </c>
      <c r="AP115" s="429">
        <f t="shared" si="3"/>
        <v>0</v>
      </c>
    </row>
    <row r="116" spans="2:42" ht="15" hidden="1">
      <c r="B116" s="425" t="s">
        <v>594</v>
      </c>
      <c r="C116" s="524" t="str">
        <f>'[1]Форма.8.1'!C116</f>
        <v>ноябрь</v>
      </c>
      <c r="D116" s="525">
        <f>'[1]Форма.8.1'!D116</f>
        <v>0</v>
      </c>
      <c r="E116" s="525">
        <f>'[1]Форма.8.1'!E116</f>
        <v>0</v>
      </c>
      <c r="F116" s="525">
        <f>'[1]Форма.8.1'!F116</f>
        <v>0</v>
      </c>
      <c r="G116" s="525">
        <f>'[1]Форма.8.1'!G116</f>
        <v>0</v>
      </c>
      <c r="H116" s="525">
        <f>'[1]Форма.8.1'!H116</f>
        <v>0</v>
      </c>
      <c r="I116" s="525">
        <f>'[1]Форма.8.1'!I116</f>
        <v>0</v>
      </c>
      <c r="J116" s="525">
        <f>'[1]Форма.8.1'!J116</f>
        <v>0</v>
      </c>
      <c r="K116" s="525">
        <f>'[1]Форма.8.1'!K116</f>
        <v>0</v>
      </c>
      <c r="L116" s="525">
        <f>'[1]Форма.8.1'!L116</f>
        <v>0</v>
      </c>
      <c r="M116" s="525">
        <f>'[1]Форма.8.1'!M116</f>
        <v>0</v>
      </c>
      <c r="N116" s="525">
        <f>'[1]Форма.8.1'!N116</f>
        <v>0</v>
      </c>
      <c r="O116" s="525">
        <f>'[1]Форма.8.1'!O116</f>
        <v>0</v>
      </c>
      <c r="P116" s="525">
        <f>'[1]Форма.8.1'!P116</f>
        <v>0</v>
      </c>
      <c r="Q116" s="432">
        <f t="shared" si="7"/>
        <v>0</v>
      </c>
      <c r="R116" s="430"/>
      <c r="S116" s="430"/>
      <c r="T116" s="525">
        <f>'[1]Форма.8.1'!T116</f>
        <v>0</v>
      </c>
      <c r="U116" s="525">
        <f>'[1]Форма.8.1'!U116</f>
        <v>0</v>
      </c>
      <c r="V116" s="525">
        <f>'[1]Форма.8.1'!V116</f>
        <v>0</v>
      </c>
      <c r="W116" s="525">
        <f>'[1]Форма.8.1'!W116</f>
        <v>0</v>
      </c>
      <c r="X116" s="525">
        <f>'[1]Форма.8.1'!X116</f>
        <v>0</v>
      </c>
      <c r="Y116" s="525">
        <f>'[1]Форма.8.1'!Y116</f>
        <v>0</v>
      </c>
      <c r="Z116" s="525">
        <f>'[1]Форма.8.1'!Z116</f>
        <v>0</v>
      </c>
      <c r="AA116" s="525">
        <f>'[1]Форма.8.1'!AA116</f>
        <v>0</v>
      </c>
      <c r="AB116" s="432">
        <f t="shared" si="8"/>
        <v>0</v>
      </c>
      <c r="AC116" s="525">
        <f>'[1]Форма.8.1'!AC116</f>
        <v>0</v>
      </c>
      <c r="AD116" s="525">
        <f>'[1]Форма.8.1'!AD116</f>
        <v>0</v>
      </c>
      <c r="AE116" s="432">
        <f t="shared" si="9"/>
        <v>0</v>
      </c>
      <c r="AF116" s="430"/>
      <c r="AG116" s="430"/>
      <c r="AH116" s="526">
        <f>'[1]Форма.8.1'!AH116</f>
        <v>0</v>
      </c>
      <c r="AI116" s="526">
        <f>'[1]Форма.8.1'!AI116</f>
        <v>0</v>
      </c>
      <c r="AJ116" s="526">
        <f>'[1]Форма.8.1'!AJ116</f>
        <v>0</v>
      </c>
      <c r="AK116" s="527">
        <f>'[1]Форма.8.1'!AK116</f>
        <v>0</v>
      </c>
      <c r="AL116" s="526">
        <f>'[1]Форма.8.1'!AL116</f>
        <v>0</v>
      </c>
      <c r="AM116" s="528">
        <f>'[1]Форма.8.1'!AM116</f>
        <v>0</v>
      </c>
      <c r="AN116" s="528">
        <f>'[1]Форма.8.1'!AN116</f>
        <v>0</v>
      </c>
      <c r="AP116" s="429">
        <f t="shared" si="3"/>
        <v>0</v>
      </c>
    </row>
    <row r="117" spans="2:42" ht="15" hidden="1">
      <c r="B117" s="425" t="s">
        <v>595</v>
      </c>
      <c r="C117" s="524" t="str">
        <f>'[1]Форма.8.1'!C117</f>
        <v>ноябрь</v>
      </c>
      <c r="D117" s="525">
        <f>'[1]Форма.8.1'!D117</f>
        <v>0</v>
      </c>
      <c r="E117" s="525">
        <f>'[1]Форма.8.1'!E117</f>
        <v>0</v>
      </c>
      <c r="F117" s="525">
        <f>'[1]Форма.8.1'!F117</f>
        <v>0</v>
      </c>
      <c r="G117" s="525">
        <f>'[1]Форма.8.1'!G117</f>
        <v>0</v>
      </c>
      <c r="H117" s="525">
        <f>'[1]Форма.8.1'!H117</f>
        <v>0</v>
      </c>
      <c r="I117" s="525">
        <f>'[1]Форма.8.1'!I117</f>
        <v>0</v>
      </c>
      <c r="J117" s="525">
        <f>'[1]Форма.8.1'!J117</f>
        <v>0</v>
      </c>
      <c r="K117" s="525">
        <f>'[1]Форма.8.1'!K117</f>
        <v>0</v>
      </c>
      <c r="L117" s="525">
        <f>'[1]Форма.8.1'!L117</f>
        <v>0</v>
      </c>
      <c r="M117" s="525">
        <f>'[1]Форма.8.1'!M117</f>
        <v>0</v>
      </c>
      <c r="N117" s="525">
        <f>'[1]Форма.8.1'!N117</f>
        <v>0</v>
      </c>
      <c r="O117" s="525">
        <f>'[1]Форма.8.1'!O117</f>
        <v>0</v>
      </c>
      <c r="P117" s="525">
        <f>'[1]Форма.8.1'!P117</f>
        <v>0</v>
      </c>
      <c r="Q117" s="432">
        <f t="shared" si="7"/>
        <v>0</v>
      </c>
      <c r="R117" s="430"/>
      <c r="S117" s="430"/>
      <c r="T117" s="525">
        <f>'[1]Форма.8.1'!T117</f>
        <v>0</v>
      </c>
      <c r="U117" s="525">
        <f>'[1]Форма.8.1'!U117</f>
        <v>0</v>
      </c>
      <c r="V117" s="525">
        <f>'[1]Форма.8.1'!V117</f>
        <v>0</v>
      </c>
      <c r="W117" s="525">
        <f>'[1]Форма.8.1'!W117</f>
        <v>0</v>
      </c>
      <c r="X117" s="525">
        <f>'[1]Форма.8.1'!X117</f>
        <v>0</v>
      </c>
      <c r="Y117" s="525">
        <f>'[1]Форма.8.1'!Y117</f>
        <v>0</v>
      </c>
      <c r="Z117" s="525">
        <f>'[1]Форма.8.1'!Z117</f>
        <v>0</v>
      </c>
      <c r="AA117" s="525">
        <f>'[1]Форма.8.1'!AA117</f>
        <v>0</v>
      </c>
      <c r="AB117" s="432">
        <f t="shared" si="8"/>
        <v>0</v>
      </c>
      <c r="AC117" s="525">
        <f>'[1]Форма.8.1'!AC117</f>
        <v>0</v>
      </c>
      <c r="AD117" s="525">
        <f>'[1]Форма.8.1'!AD117</f>
        <v>0</v>
      </c>
      <c r="AE117" s="432">
        <f t="shared" si="9"/>
        <v>0</v>
      </c>
      <c r="AF117" s="430"/>
      <c r="AG117" s="430"/>
      <c r="AH117" s="526">
        <f>'[1]Форма.8.1'!AH117</f>
        <v>0</v>
      </c>
      <c r="AI117" s="526">
        <f>'[1]Форма.8.1'!AI117</f>
        <v>0</v>
      </c>
      <c r="AJ117" s="526">
        <f>'[1]Форма.8.1'!AJ117</f>
        <v>0</v>
      </c>
      <c r="AK117" s="527">
        <f>'[1]Форма.8.1'!AK117</f>
        <v>0</v>
      </c>
      <c r="AL117" s="526">
        <f>'[1]Форма.8.1'!AL117</f>
        <v>0</v>
      </c>
      <c r="AM117" s="528">
        <f>'[1]Форма.8.1'!AM117</f>
        <v>0</v>
      </c>
      <c r="AN117" s="528">
        <f>'[1]Форма.8.1'!AN117</f>
        <v>0</v>
      </c>
      <c r="AP117" s="429">
        <f t="shared" si="3"/>
        <v>0</v>
      </c>
    </row>
    <row r="118" spans="2:42" ht="15" hidden="1">
      <c r="B118" s="425" t="s">
        <v>596</v>
      </c>
      <c r="C118" s="524" t="str">
        <f>'[1]Форма.8.1'!C118</f>
        <v>ноябрь</v>
      </c>
      <c r="D118" s="525">
        <f>'[1]Форма.8.1'!D118</f>
        <v>0</v>
      </c>
      <c r="E118" s="525">
        <f>'[1]Форма.8.1'!E118</f>
        <v>0</v>
      </c>
      <c r="F118" s="525">
        <f>'[1]Форма.8.1'!F118</f>
        <v>0</v>
      </c>
      <c r="G118" s="525">
        <f>'[1]Форма.8.1'!G118</f>
        <v>0</v>
      </c>
      <c r="H118" s="525">
        <f>'[1]Форма.8.1'!H118</f>
        <v>0</v>
      </c>
      <c r="I118" s="525">
        <f>'[1]Форма.8.1'!I118</f>
        <v>0</v>
      </c>
      <c r="J118" s="525">
        <f>'[1]Форма.8.1'!J118</f>
        <v>0</v>
      </c>
      <c r="K118" s="525">
        <f>'[1]Форма.8.1'!K118</f>
        <v>0</v>
      </c>
      <c r="L118" s="525">
        <f>'[1]Форма.8.1'!L118</f>
        <v>0</v>
      </c>
      <c r="M118" s="525">
        <f>'[1]Форма.8.1'!M118</f>
        <v>0</v>
      </c>
      <c r="N118" s="525">
        <f>'[1]Форма.8.1'!N118</f>
        <v>0</v>
      </c>
      <c r="O118" s="525">
        <f>'[1]Форма.8.1'!O118</f>
        <v>0</v>
      </c>
      <c r="P118" s="525">
        <f>'[1]Форма.8.1'!P118</f>
        <v>0</v>
      </c>
      <c r="Q118" s="432">
        <f t="shared" si="7"/>
        <v>0</v>
      </c>
      <c r="R118" s="430"/>
      <c r="S118" s="430"/>
      <c r="T118" s="525">
        <f>'[1]Форма.8.1'!T118</f>
        <v>0</v>
      </c>
      <c r="U118" s="525">
        <f>'[1]Форма.8.1'!U118</f>
        <v>0</v>
      </c>
      <c r="V118" s="525">
        <f>'[1]Форма.8.1'!V118</f>
        <v>0</v>
      </c>
      <c r="W118" s="525">
        <f>'[1]Форма.8.1'!W118</f>
        <v>0</v>
      </c>
      <c r="X118" s="525">
        <f>'[1]Форма.8.1'!X118</f>
        <v>0</v>
      </c>
      <c r="Y118" s="525">
        <f>'[1]Форма.8.1'!Y118</f>
        <v>0</v>
      </c>
      <c r="Z118" s="525">
        <f>'[1]Форма.8.1'!Z118</f>
        <v>0</v>
      </c>
      <c r="AA118" s="525">
        <f>'[1]Форма.8.1'!AA118</f>
        <v>0</v>
      </c>
      <c r="AB118" s="432">
        <f t="shared" si="8"/>
        <v>0</v>
      </c>
      <c r="AC118" s="525">
        <f>'[1]Форма.8.1'!AC118</f>
        <v>0</v>
      </c>
      <c r="AD118" s="525">
        <f>'[1]Форма.8.1'!AD118</f>
        <v>0</v>
      </c>
      <c r="AE118" s="432">
        <f t="shared" si="9"/>
        <v>0</v>
      </c>
      <c r="AF118" s="430"/>
      <c r="AG118" s="430"/>
      <c r="AH118" s="526">
        <f>'[1]Форма.8.1'!AH118</f>
        <v>0</v>
      </c>
      <c r="AI118" s="526">
        <f>'[1]Форма.8.1'!AI118</f>
        <v>0</v>
      </c>
      <c r="AJ118" s="526">
        <f>'[1]Форма.8.1'!AJ118</f>
        <v>0</v>
      </c>
      <c r="AK118" s="527">
        <f>'[1]Форма.8.1'!AK118</f>
        <v>0</v>
      </c>
      <c r="AL118" s="526">
        <f>'[1]Форма.8.1'!AL118</f>
        <v>0</v>
      </c>
      <c r="AM118" s="528">
        <f>'[1]Форма.8.1'!AM118</f>
        <v>0</v>
      </c>
      <c r="AN118" s="528">
        <f>'[1]Форма.8.1'!AN118</f>
        <v>0</v>
      </c>
      <c r="AP118" s="429">
        <f t="shared" si="3"/>
        <v>0</v>
      </c>
    </row>
    <row r="119" spans="2:42" ht="15" hidden="1">
      <c r="B119" s="425" t="s">
        <v>597</v>
      </c>
      <c r="C119" s="524" t="str">
        <f>'[1]Форма.8.1'!C119</f>
        <v>ноябрь</v>
      </c>
      <c r="D119" s="525">
        <f>'[1]Форма.8.1'!D119</f>
        <v>0</v>
      </c>
      <c r="E119" s="525">
        <f>'[1]Форма.8.1'!E119</f>
        <v>0</v>
      </c>
      <c r="F119" s="525">
        <f>'[1]Форма.8.1'!F119</f>
        <v>0</v>
      </c>
      <c r="G119" s="525">
        <f>'[1]Форма.8.1'!G119</f>
        <v>0</v>
      </c>
      <c r="H119" s="525">
        <f>'[1]Форма.8.1'!H119</f>
        <v>0</v>
      </c>
      <c r="I119" s="525">
        <f>'[1]Форма.8.1'!I119</f>
        <v>0</v>
      </c>
      <c r="J119" s="525">
        <f>'[1]Форма.8.1'!J119</f>
        <v>0</v>
      </c>
      <c r="K119" s="525">
        <f>'[1]Форма.8.1'!K119</f>
        <v>0</v>
      </c>
      <c r="L119" s="525">
        <f>'[1]Форма.8.1'!L119</f>
        <v>0</v>
      </c>
      <c r="M119" s="525">
        <f>'[1]Форма.8.1'!M119</f>
        <v>0</v>
      </c>
      <c r="N119" s="525">
        <f>'[1]Форма.8.1'!N119</f>
        <v>0</v>
      </c>
      <c r="O119" s="525">
        <f>'[1]Форма.8.1'!O119</f>
        <v>0</v>
      </c>
      <c r="P119" s="525">
        <f>'[1]Форма.8.1'!P119</f>
        <v>0</v>
      </c>
      <c r="Q119" s="432">
        <f t="shared" si="7"/>
        <v>0</v>
      </c>
      <c r="R119" s="430"/>
      <c r="S119" s="430"/>
      <c r="T119" s="525">
        <f>'[1]Форма.8.1'!T119</f>
        <v>0</v>
      </c>
      <c r="U119" s="525">
        <f>'[1]Форма.8.1'!U119</f>
        <v>0</v>
      </c>
      <c r="V119" s="525">
        <f>'[1]Форма.8.1'!V119</f>
        <v>0</v>
      </c>
      <c r="W119" s="525">
        <f>'[1]Форма.8.1'!W119</f>
        <v>0</v>
      </c>
      <c r="X119" s="525">
        <f>'[1]Форма.8.1'!X119</f>
        <v>0</v>
      </c>
      <c r="Y119" s="525">
        <f>'[1]Форма.8.1'!Y119</f>
        <v>0</v>
      </c>
      <c r="Z119" s="525">
        <f>'[1]Форма.8.1'!Z119</f>
        <v>0</v>
      </c>
      <c r="AA119" s="525">
        <f>'[1]Форма.8.1'!AA119</f>
        <v>0</v>
      </c>
      <c r="AB119" s="432">
        <f t="shared" si="8"/>
        <v>0</v>
      </c>
      <c r="AC119" s="525">
        <f>'[1]Форма.8.1'!AC119</f>
        <v>0</v>
      </c>
      <c r="AD119" s="525">
        <f>'[1]Форма.8.1'!AD119</f>
        <v>0</v>
      </c>
      <c r="AE119" s="432">
        <f t="shared" si="9"/>
        <v>0</v>
      </c>
      <c r="AF119" s="430"/>
      <c r="AG119" s="430"/>
      <c r="AH119" s="526">
        <f>'[1]Форма.8.1'!AH119</f>
        <v>0</v>
      </c>
      <c r="AI119" s="526">
        <f>'[1]Форма.8.1'!AI119</f>
        <v>0</v>
      </c>
      <c r="AJ119" s="526">
        <f>'[1]Форма.8.1'!AJ119</f>
        <v>0</v>
      </c>
      <c r="AK119" s="527">
        <f>'[1]Форма.8.1'!AK119</f>
        <v>0</v>
      </c>
      <c r="AL119" s="526">
        <f>'[1]Форма.8.1'!AL119</f>
        <v>0</v>
      </c>
      <c r="AM119" s="528">
        <f>'[1]Форма.8.1'!AM119</f>
        <v>0</v>
      </c>
      <c r="AN119" s="528">
        <f>'[1]Форма.8.1'!AN119</f>
        <v>0</v>
      </c>
      <c r="AP119" s="429">
        <f t="shared" si="3"/>
        <v>0</v>
      </c>
    </row>
    <row r="120" spans="2:42" ht="15" hidden="1">
      <c r="B120" s="425" t="s">
        <v>598</v>
      </c>
      <c r="C120" s="524" t="str">
        <f>'[1]Форма.8.1'!C120</f>
        <v>ноябрь</v>
      </c>
      <c r="D120" s="525">
        <f>'[1]Форма.8.1'!D120</f>
        <v>0</v>
      </c>
      <c r="E120" s="525">
        <f>'[1]Форма.8.1'!E120</f>
        <v>0</v>
      </c>
      <c r="F120" s="525">
        <f>'[1]Форма.8.1'!F120</f>
        <v>0</v>
      </c>
      <c r="G120" s="525">
        <f>'[1]Форма.8.1'!G120</f>
        <v>0</v>
      </c>
      <c r="H120" s="525">
        <f>'[1]Форма.8.1'!H120</f>
        <v>0</v>
      </c>
      <c r="I120" s="525">
        <f>'[1]Форма.8.1'!I120</f>
        <v>0</v>
      </c>
      <c r="J120" s="525">
        <f>'[1]Форма.8.1'!J120</f>
        <v>0</v>
      </c>
      <c r="K120" s="525">
        <f>'[1]Форма.8.1'!K120</f>
        <v>0</v>
      </c>
      <c r="L120" s="525">
        <f>'[1]Форма.8.1'!L120</f>
        <v>0</v>
      </c>
      <c r="M120" s="525">
        <f>'[1]Форма.8.1'!M120</f>
        <v>0</v>
      </c>
      <c r="N120" s="525">
        <f>'[1]Форма.8.1'!N120</f>
        <v>0</v>
      </c>
      <c r="O120" s="525">
        <f>'[1]Форма.8.1'!O120</f>
        <v>0</v>
      </c>
      <c r="P120" s="525">
        <f>'[1]Форма.8.1'!P120</f>
        <v>0</v>
      </c>
      <c r="Q120" s="432">
        <f t="shared" si="7"/>
        <v>0</v>
      </c>
      <c r="R120" s="430"/>
      <c r="S120" s="430"/>
      <c r="T120" s="525">
        <f>'[1]Форма.8.1'!T120</f>
        <v>0</v>
      </c>
      <c r="U120" s="525">
        <f>'[1]Форма.8.1'!U120</f>
        <v>0</v>
      </c>
      <c r="V120" s="525">
        <f>'[1]Форма.8.1'!V120</f>
        <v>0</v>
      </c>
      <c r="W120" s="525">
        <f>'[1]Форма.8.1'!W120</f>
        <v>0</v>
      </c>
      <c r="X120" s="525">
        <f>'[1]Форма.8.1'!X120</f>
        <v>0</v>
      </c>
      <c r="Y120" s="525">
        <f>'[1]Форма.8.1'!Y120</f>
        <v>0</v>
      </c>
      <c r="Z120" s="525">
        <f>'[1]Форма.8.1'!Z120</f>
        <v>0</v>
      </c>
      <c r="AA120" s="525">
        <f>'[1]Форма.8.1'!AA120</f>
        <v>0</v>
      </c>
      <c r="AB120" s="432">
        <f t="shared" si="8"/>
        <v>0</v>
      </c>
      <c r="AC120" s="525">
        <f>'[1]Форма.8.1'!AC120</f>
        <v>0</v>
      </c>
      <c r="AD120" s="525">
        <f>'[1]Форма.8.1'!AD120</f>
        <v>0</v>
      </c>
      <c r="AE120" s="432">
        <f t="shared" si="9"/>
        <v>0</v>
      </c>
      <c r="AF120" s="430"/>
      <c r="AG120" s="430"/>
      <c r="AH120" s="526">
        <f>'[1]Форма.8.1'!AH120</f>
        <v>0</v>
      </c>
      <c r="AI120" s="526">
        <f>'[1]Форма.8.1'!AI120</f>
        <v>0</v>
      </c>
      <c r="AJ120" s="526">
        <f>'[1]Форма.8.1'!AJ120</f>
        <v>0</v>
      </c>
      <c r="AK120" s="527">
        <f>'[1]Форма.8.1'!AK120</f>
        <v>0</v>
      </c>
      <c r="AL120" s="526">
        <f>'[1]Форма.8.1'!AL120</f>
        <v>0</v>
      </c>
      <c r="AM120" s="528">
        <f>'[1]Форма.8.1'!AM120</f>
        <v>0</v>
      </c>
      <c r="AN120" s="528">
        <f>'[1]Форма.8.1'!AN120</f>
        <v>0</v>
      </c>
      <c r="AP120" s="429">
        <f t="shared" si="3"/>
        <v>0</v>
      </c>
    </row>
    <row r="121" spans="2:42" ht="15" hidden="1">
      <c r="B121" s="425" t="s">
        <v>599</v>
      </c>
      <c r="C121" s="524" t="str">
        <f>'[1]Форма.8.1'!C121</f>
        <v>ноябрь</v>
      </c>
      <c r="D121" s="525">
        <f>'[1]Форма.8.1'!D121</f>
        <v>0</v>
      </c>
      <c r="E121" s="525">
        <f>'[1]Форма.8.1'!E121</f>
        <v>0</v>
      </c>
      <c r="F121" s="525">
        <f>'[1]Форма.8.1'!F121</f>
        <v>0</v>
      </c>
      <c r="G121" s="525">
        <f>'[1]Форма.8.1'!G121</f>
        <v>0</v>
      </c>
      <c r="H121" s="525">
        <f>'[1]Форма.8.1'!H121</f>
        <v>0</v>
      </c>
      <c r="I121" s="525">
        <f>'[1]Форма.8.1'!I121</f>
        <v>0</v>
      </c>
      <c r="J121" s="525">
        <f>'[1]Форма.8.1'!J121</f>
        <v>0</v>
      </c>
      <c r="K121" s="525">
        <f>'[1]Форма.8.1'!K121</f>
        <v>0</v>
      </c>
      <c r="L121" s="525">
        <f>'[1]Форма.8.1'!L121</f>
        <v>0</v>
      </c>
      <c r="M121" s="525">
        <f>'[1]Форма.8.1'!M121</f>
        <v>0</v>
      </c>
      <c r="N121" s="525">
        <f>'[1]Форма.8.1'!N121</f>
        <v>0</v>
      </c>
      <c r="O121" s="525">
        <f>'[1]Форма.8.1'!O121</f>
        <v>0</v>
      </c>
      <c r="P121" s="525">
        <f>'[1]Форма.8.1'!P121</f>
        <v>0</v>
      </c>
      <c r="Q121" s="432">
        <f t="shared" si="7"/>
        <v>0</v>
      </c>
      <c r="R121" s="430"/>
      <c r="S121" s="430"/>
      <c r="T121" s="525">
        <f>'[1]Форма.8.1'!T121</f>
        <v>0</v>
      </c>
      <c r="U121" s="525">
        <f>'[1]Форма.8.1'!U121</f>
        <v>0</v>
      </c>
      <c r="V121" s="525">
        <f>'[1]Форма.8.1'!V121</f>
        <v>0</v>
      </c>
      <c r="W121" s="525">
        <f>'[1]Форма.8.1'!W121</f>
        <v>0</v>
      </c>
      <c r="X121" s="525">
        <f>'[1]Форма.8.1'!X121</f>
        <v>0</v>
      </c>
      <c r="Y121" s="525">
        <f>'[1]Форма.8.1'!Y121</f>
        <v>0</v>
      </c>
      <c r="Z121" s="525">
        <f>'[1]Форма.8.1'!Z121</f>
        <v>0</v>
      </c>
      <c r="AA121" s="525">
        <f>'[1]Форма.8.1'!AA121</f>
        <v>0</v>
      </c>
      <c r="AB121" s="432">
        <f t="shared" si="8"/>
        <v>0</v>
      </c>
      <c r="AC121" s="525">
        <f>'[1]Форма.8.1'!AC121</f>
        <v>0</v>
      </c>
      <c r="AD121" s="525">
        <f>'[1]Форма.8.1'!AD121</f>
        <v>0</v>
      </c>
      <c r="AE121" s="432">
        <f t="shared" si="9"/>
        <v>0</v>
      </c>
      <c r="AF121" s="430"/>
      <c r="AG121" s="430"/>
      <c r="AH121" s="526">
        <f>'[1]Форма.8.1'!AH121</f>
        <v>0</v>
      </c>
      <c r="AI121" s="526">
        <f>'[1]Форма.8.1'!AI121</f>
        <v>0</v>
      </c>
      <c r="AJ121" s="526">
        <f>'[1]Форма.8.1'!AJ121</f>
        <v>0</v>
      </c>
      <c r="AK121" s="527">
        <f>'[1]Форма.8.1'!AK121</f>
        <v>0</v>
      </c>
      <c r="AL121" s="526">
        <f>'[1]Форма.8.1'!AL121</f>
        <v>0</v>
      </c>
      <c r="AM121" s="528">
        <f>'[1]Форма.8.1'!AM121</f>
        <v>0</v>
      </c>
      <c r="AN121" s="528">
        <f>'[1]Форма.8.1'!AN121</f>
        <v>0</v>
      </c>
      <c r="AP121" s="429">
        <f t="shared" si="3"/>
        <v>0</v>
      </c>
    </row>
    <row r="122" spans="2:42" ht="15" hidden="1">
      <c r="B122" s="425" t="s">
        <v>600</v>
      </c>
      <c r="C122" s="524" t="str">
        <f>'[1]Форма.8.1'!C122</f>
        <v>декабрь</v>
      </c>
      <c r="D122" s="525">
        <f>'[1]Форма.8.1'!D122</f>
        <v>0</v>
      </c>
      <c r="E122" s="525">
        <f>'[1]Форма.8.1'!E122</f>
        <v>0</v>
      </c>
      <c r="F122" s="525">
        <f>'[1]Форма.8.1'!F122</f>
        <v>0</v>
      </c>
      <c r="G122" s="525">
        <f>'[1]Форма.8.1'!G122</f>
        <v>0</v>
      </c>
      <c r="H122" s="525">
        <f>'[1]Форма.8.1'!H122</f>
        <v>0</v>
      </c>
      <c r="I122" s="525">
        <f>'[1]Форма.8.1'!I122</f>
        <v>0</v>
      </c>
      <c r="J122" s="525">
        <f>'[1]Форма.8.1'!J122</f>
        <v>0</v>
      </c>
      <c r="K122" s="525">
        <f>'[1]Форма.8.1'!K122</f>
        <v>0</v>
      </c>
      <c r="L122" s="525">
        <f>'[1]Форма.8.1'!L122</f>
        <v>0</v>
      </c>
      <c r="M122" s="525">
        <f>'[1]Форма.8.1'!M122</f>
        <v>0</v>
      </c>
      <c r="N122" s="525">
        <f>'[1]Форма.8.1'!N122</f>
        <v>0</v>
      </c>
      <c r="O122" s="525">
        <f>'[1]Форма.8.1'!O122</f>
        <v>0</v>
      </c>
      <c r="P122" s="525">
        <f>'[1]Форма.8.1'!P122</f>
        <v>0</v>
      </c>
      <c r="Q122" s="432">
        <f t="shared" si="7"/>
        <v>0</v>
      </c>
      <c r="R122" s="430"/>
      <c r="S122" s="430"/>
      <c r="T122" s="525">
        <f>'[1]Форма.8.1'!T122</f>
        <v>0</v>
      </c>
      <c r="U122" s="525">
        <f>'[1]Форма.8.1'!U122</f>
        <v>0</v>
      </c>
      <c r="V122" s="525">
        <f>'[1]Форма.8.1'!V122</f>
        <v>0</v>
      </c>
      <c r="W122" s="525">
        <f>'[1]Форма.8.1'!W122</f>
        <v>0</v>
      </c>
      <c r="X122" s="525">
        <f>'[1]Форма.8.1'!X122</f>
        <v>0</v>
      </c>
      <c r="Y122" s="525">
        <f>'[1]Форма.8.1'!Y122</f>
        <v>0</v>
      </c>
      <c r="Z122" s="525">
        <f>'[1]Форма.8.1'!Z122</f>
        <v>0</v>
      </c>
      <c r="AA122" s="525">
        <f>'[1]Форма.8.1'!AA122</f>
        <v>0</v>
      </c>
      <c r="AB122" s="432">
        <f t="shared" si="8"/>
        <v>0</v>
      </c>
      <c r="AC122" s="525">
        <f>'[1]Форма.8.1'!AC122</f>
        <v>0</v>
      </c>
      <c r="AD122" s="525">
        <f>'[1]Форма.8.1'!AD122</f>
        <v>0</v>
      </c>
      <c r="AE122" s="432">
        <f t="shared" si="9"/>
        <v>0</v>
      </c>
      <c r="AF122" s="430"/>
      <c r="AG122" s="430"/>
      <c r="AH122" s="526">
        <f>'[1]Форма.8.1'!AH122</f>
        <v>0</v>
      </c>
      <c r="AI122" s="526">
        <f>'[1]Форма.8.1'!AI122</f>
        <v>0</v>
      </c>
      <c r="AJ122" s="526">
        <f>'[1]Форма.8.1'!AJ122</f>
        <v>0</v>
      </c>
      <c r="AK122" s="527">
        <f>'[1]Форма.8.1'!AK122</f>
        <v>0</v>
      </c>
      <c r="AL122" s="526">
        <f>'[1]Форма.8.1'!AL122</f>
        <v>0</v>
      </c>
      <c r="AM122" s="528">
        <f>'[1]Форма.8.1'!AM122</f>
        <v>0</v>
      </c>
      <c r="AN122" s="528">
        <f>'[1]Форма.8.1'!AN122</f>
        <v>0</v>
      </c>
      <c r="AP122" s="429">
        <f t="shared" si="3"/>
        <v>0</v>
      </c>
    </row>
    <row r="123" spans="2:42" ht="15" hidden="1">
      <c r="B123" s="425" t="s">
        <v>601</v>
      </c>
      <c r="C123" s="524" t="str">
        <f>'[1]Форма.8.1'!C123</f>
        <v>декабрь</v>
      </c>
      <c r="D123" s="525">
        <f>'[1]Форма.8.1'!D123</f>
        <v>0</v>
      </c>
      <c r="E123" s="525">
        <f>'[1]Форма.8.1'!E123</f>
        <v>0</v>
      </c>
      <c r="F123" s="525">
        <f>'[1]Форма.8.1'!F123</f>
        <v>0</v>
      </c>
      <c r="G123" s="525">
        <f>'[1]Форма.8.1'!G123</f>
        <v>0</v>
      </c>
      <c r="H123" s="525">
        <f>'[1]Форма.8.1'!H123</f>
        <v>0</v>
      </c>
      <c r="I123" s="525">
        <f>'[1]Форма.8.1'!I123</f>
        <v>0</v>
      </c>
      <c r="J123" s="525">
        <f>'[1]Форма.8.1'!J123</f>
        <v>0</v>
      </c>
      <c r="K123" s="525">
        <f>'[1]Форма.8.1'!K123</f>
        <v>0</v>
      </c>
      <c r="L123" s="525">
        <f>'[1]Форма.8.1'!L123</f>
        <v>0</v>
      </c>
      <c r="M123" s="525">
        <f>'[1]Форма.8.1'!M123</f>
        <v>0</v>
      </c>
      <c r="N123" s="525">
        <f>'[1]Форма.8.1'!N123</f>
        <v>0</v>
      </c>
      <c r="O123" s="525">
        <f>'[1]Форма.8.1'!O123</f>
        <v>0</v>
      </c>
      <c r="P123" s="525">
        <f>'[1]Форма.8.1'!P123</f>
        <v>0</v>
      </c>
      <c r="Q123" s="432">
        <f t="shared" si="7"/>
        <v>0</v>
      </c>
      <c r="R123" s="430"/>
      <c r="S123" s="430"/>
      <c r="T123" s="525">
        <f>'[1]Форма.8.1'!T123</f>
        <v>0</v>
      </c>
      <c r="U123" s="525">
        <f>'[1]Форма.8.1'!U123</f>
        <v>0</v>
      </c>
      <c r="V123" s="525">
        <f>'[1]Форма.8.1'!V123</f>
        <v>0</v>
      </c>
      <c r="W123" s="525">
        <f>'[1]Форма.8.1'!W123</f>
        <v>0</v>
      </c>
      <c r="X123" s="525">
        <f>'[1]Форма.8.1'!X123</f>
        <v>0</v>
      </c>
      <c r="Y123" s="525">
        <f>'[1]Форма.8.1'!Y123</f>
        <v>0</v>
      </c>
      <c r="Z123" s="525">
        <f>'[1]Форма.8.1'!Z123</f>
        <v>0</v>
      </c>
      <c r="AA123" s="525">
        <f>'[1]Форма.8.1'!AA123</f>
        <v>0</v>
      </c>
      <c r="AB123" s="432">
        <f t="shared" si="8"/>
        <v>0</v>
      </c>
      <c r="AC123" s="525">
        <f>'[1]Форма.8.1'!AC123</f>
        <v>0</v>
      </c>
      <c r="AD123" s="525">
        <f>'[1]Форма.8.1'!AD123</f>
        <v>0</v>
      </c>
      <c r="AE123" s="432">
        <f t="shared" si="9"/>
        <v>0</v>
      </c>
      <c r="AF123" s="430"/>
      <c r="AG123" s="430"/>
      <c r="AH123" s="526">
        <f>'[1]Форма.8.1'!AH123</f>
        <v>0</v>
      </c>
      <c r="AI123" s="526">
        <f>'[1]Форма.8.1'!AI123</f>
        <v>0</v>
      </c>
      <c r="AJ123" s="526">
        <f>'[1]Форма.8.1'!AJ123</f>
        <v>0</v>
      </c>
      <c r="AK123" s="527">
        <f>'[1]Форма.8.1'!AK123</f>
        <v>0</v>
      </c>
      <c r="AL123" s="526">
        <f>'[1]Форма.8.1'!AL123</f>
        <v>0</v>
      </c>
      <c r="AM123" s="528">
        <f>'[1]Форма.8.1'!AM123</f>
        <v>0</v>
      </c>
      <c r="AN123" s="528">
        <f>'[1]Форма.8.1'!AN123</f>
        <v>0</v>
      </c>
      <c r="AP123" s="429">
        <f aca="true" t="shared" si="12" ref="AP123:AP131">AE123*AK123</f>
        <v>0</v>
      </c>
    </row>
    <row r="124" spans="2:42" ht="15" hidden="1">
      <c r="B124" s="425" t="s">
        <v>602</v>
      </c>
      <c r="C124" s="524" t="str">
        <f>'[1]Форма.8.1'!C124</f>
        <v>декабрь</v>
      </c>
      <c r="D124" s="525">
        <f>'[1]Форма.8.1'!D124</f>
        <v>0</v>
      </c>
      <c r="E124" s="525">
        <f>'[1]Форма.8.1'!E124</f>
        <v>0</v>
      </c>
      <c r="F124" s="525">
        <f>'[1]Форма.8.1'!F124</f>
        <v>0</v>
      </c>
      <c r="G124" s="525">
        <f>'[1]Форма.8.1'!G124</f>
        <v>0</v>
      </c>
      <c r="H124" s="525">
        <f>'[1]Форма.8.1'!H124</f>
        <v>0</v>
      </c>
      <c r="I124" s="525">
        <f>'[1]Форма.8.1'!I124</f>
        <v>0</v>
      </c>
      <c r="J124" s="525">
        <f>'[1]Форма.8.1'!J124</f>
        <v>0</v>
      </c>
      <c r="K124" s="525">
        <f>'[1]Форма.8.1'!K124</f>
        <v>0</v>
      </c>
      <c r="L124" s="525">
        <f>'[1]Форма.8.1'!L124</f>
        <v>0</v>
      </c>
      <c r="M124" s="525">
        <f>'[1]Форма.8.1'!M124</f>
        <v>0</v>
      </c>
      <c r="N124" s="525">
        <f>'[1]Форма.8.1'!N124</f>
        <v>0</v>
      </c>
      <c r="O124" s="525">
        <f>'[1]Форма.8.1'!O124</f>
        <v>0</v>
      </c>
      <c r="P124" s="525">
        <f>'[1]Форма.8.1'!P124</f>
        <v>0</v>
      </c>
      <c r="Q124" s="432">
        <f t="shared" si="7"/>
        <v>0</v>
      </c>
      <c r="R124" s="430"/>
      <c r="S124" s="430"/>
      <c r="T124" s="525">
        <f>'[1]Форма.8.1'!T124</f>
        <v>0</v>
      </c>
      <c r="U124" s="525">
        <f>'[1]Форма.8.1'!U124</f>
        <v>0</v>
      </c>
      <c r="V124" s="525">
        <f>'[1]Форма.8.1'!V124</f>
        <v>0</v>
      </c>
      <c r="W124" s="525">
        <f>'[1]Форма.8.1'!W124</f>
        <v>0</v>
      </c>
      <c r="X124" s="525">
        <f>'[1]Форма.8.1'!X124</f>
        <v>0</v>
      </c>
      <c r="Y124" s="525">
        <f>'[1]Форма.8.1'!Y124</f>
        <v>0</v>
      </c>
      <c r="Z124" s="525">
        <f>'[1]Форма.8.1'!Z124</f>
        <v>0</v>
      </c>
      <c r="AA124" s="525">
        <f>'[1]Форма.8.1'!AA124</f>
        <v>0</v>
      </c>
      <c r="AB124" s="432">
        <f t="shared" si="8"/>
        <v>0</v>
      </c>
      <c r="AC124" s="525">
        <f>'[1]Форма.8.1'!AC124</f>
        <v>0</v>
      </c>
      <c r="AD124" s="525">
        <f>'[1]Форма.8.1'!AD124</f>
        <v>0</v>
      </c>
      <c r="AE124" s="432">
        <f t="shared" si="9"/>
        <v>0</v>
      </c>
      <c r="AF124" s="430"/>
      <c r="AG124" s="430"/>
      <c r="AH124" s="526">
        <f>'[1]Форма.8.1'!AH124</f>
        <v>0</v>
      </c>
      <c r="AI124" s="526">
        <f>'[1]Форма.8.1'!AI124</f>
        <v>0</v>
      </c>
      <c r="AJ124" s="526">
        <f>'[1]Форма.8.1'!AJ124</f>
        <v>0</v>
      </c>
      <c r="AK124" s="527">
        <f>'[1]Форма.8.1'!AK124</f>
        <v>0</v>
      </c>
      <c r="AL124" s="526">
        <f>'[1]Форма.8.1'!AL124</f>
        <v>0</v>
      </c>
      <c r="AM124" s="528">
        <f>'[1]Форма.8.1'!AM124</f>
        <v>0</v>
      </c>
      <c r="AN124" s="528">
        <f>'[1]Форма.8.1'!AN124</f>
        <v>0</v>
      </c>
      <c r="AP124" s="429">
        <f t="shared" si="12"/>
        <v>0</v>
      </c>
    </row>
    <row r="125" spans="2:42" ht="15" hidden="1">
      <c r="B125" s="425" t="s">
        <v>603</v>
      </c>
      <c r="C125" s="524" t="str">
        <f>'[1]Форма.8.1'!C125</f>
        <v>декабрь</v>
      </c>
      <c r="D125" s="525">
        <f>'[1]Форма.8.1'!D125</f>
        <v>0</v>
      </c>
      <c r="E125" s="525">
        <f>'[1]Форма.8.1'!E125</f>
        <v>0</v>
      </c>
      <c r="F125" s="525">
        <f>'[1]Форма.8.1'!F125</f>
        <v>0</v>
      </c>
      <c r="G125" s="525">
        <f>'[1]Форма.8.1'!G125</f>
        <v>0</v>
      </c>
      <c r="H125" s="525">
        <f>'[1]Форма.8.1'!H125</f>
        <v>0</v>
      </c>
      <c r="I125" s="525">
        <f>'[1]Форма.8.1'!I125</f>
        <v>0</v>
      </c>
      <c r="J125" s="525">
        <f>'[1]Форма.8.1'!J125</f>
        <v>0</v>
      </c>
      <c r="K125" s="525">
        <f>'[1]Форма.8.1'!K125</f>
        <v>0</v>
      </c>
      <c r="L125" s="525">
        <f>'[1]Форма.8.1'!L125</f>
        <v>0</v>
      </c>
      <c r="M125" s="525">
        <f>'[1]Форма.8.1'!M125</f>
        <v>0</v>
      </c>
      <c r="N125" s="525">
        <f>'[1]Форма.8.1'!N125</f>
        <v>0</v>
      </c>
      <c r="O125" s="525">
        <f>'[1]Форма.8.1'!O125</f>
        <v>0</v>
      </c>
      <c r="P125" s="525">
        <f>'[1]Форма.8.1'!P125</f>
        <v>0</v>
      </c>
      <c r="Q125" s="432">
        <f t="shared" si="7"/>
        <v>0</v>
      </c>
      <c r="R125" s="430"/>
      <c r="S125" s="430"/>
      <c r="T125" s="525">
        <f>'[1]Форма.8.1'!T125</f>
        <v>0</v>
      </c>
      <c r="U125" s="525">
        <f>'[1]Форма.8.1'!U125</f>
        <v>0</v>
      </c>
      <c r="V125" s="525">
        <f>'[1]Форма.8.1'!V125</f>
        <v>0</v>
      </c>
      <c r="W125" s="525">
        <f>'[1]Форма.8.1'!W125</f>
        <v>0</v>
      </c>
      <c r="X125" s="525">
        <f>'[1]Форма.8.1'!X125</f>
        <v>0</v>
      </c>
      <c r="Y125" s="525">
        <f>'[1]Форма.8.1'!Y125</f>
        <v>0</v>
      </c>
      <c r="Z125" s="525">
        <f>'[1]Форма.8.1'!Z125</f>
        <v>0</v>
      </c>
      <c r="AA125" s="525">
        <f>'[1]Форма.8.1'!AA125</f>
        <v>0</v>
      </c>
      <c r="AB125" s="432">
        <f t="shared" si="8"/>
        <v>0</v>
      </c>
      <c r="AC125" s="525">
        <f>'[1]Форма.8.1'!AC125</f>
        <v>0</v>
      </c>
      <c r="AD125" s="525">
        <f>'[1]Форма.8.1'!AD125</f>
        <v>0</v>
      </c>
      <c r="AE125" s="432">
        <f t="shared" si="9"/>
        <v>0</v>
      </c>
      <c r="AF125" s="430"/>
      <c r="AG125" s="430"/>
      <c r="AH125" s="526">
        <f>'[1]Форма.8.1'!AH125</f>
        <v>0</v>
      </c>
      <c r="AI125" s="526">
        <f>'[1]Форма.8.1'!AI125</f>
        <v>0</v>
      </c>
      <c r="AJ125" s="526">
        <f>'[1]Форма.8.1'!AJ125</f>
        <v>0</v>
      </c>
      <c r="AK125" s="527">
        <f>'[1]Форма.8.1'!AK125</f>
        <v>0</v>
      </c>
      <c r="AL125" s="526">
        <f>'[1]Форма.8.1'!AL125</f>
        <v>0</v>
      </c>
      <c r="AM125" s="528">
        <f>'[1]Форма.8.1'!AM125</f>
        <v>0</v>
      </c>
      <c r="AN125" s="528">
        <f>'[1]Форма.8.1'!AN125</f>
        <v>0</v>
      </c>
      <c r="AP125" s="429">
        <f t="shared" si="12"/>
        <v>0</v>
      </c>
    </row>
    <row r="126" spans="2:42" ht="15" hidden="1">
      <c r="B126" s="425" t="s">
        <v>604</v>
      </c>
      <c r="C126" s="524" t="str">
        <f>'[1]Форма.8.1'!C126</f>
        <v>декабрь</v>
      </c>
      <c r="D126" s="525">
        <f>'[1]Форма.8.1'!D126</f>
        <v>0</v>
      </c>
      <c r="E126" s="525">
        <f>'[1]Форма.8.1'!E126</f>
        <v>0</v>
      </c>
      <c r="F126" s="525">
        <f>'[1]Форма.8.1'!F126</f>
        <v>0</v>
      </c>
      <c r="G126" s="525">
        <f>'[1]Форма.8.1'!G126</f>
        <v>0</v>
      </c>
      <c r="H126" s="525">
        <f>'[1]Форма.8.1'!H126</f>
        <v>0</v>
      </c>
      <c r="I126" s="525">
        <f>'[1]Форма.8.1'!I126</f>
        <v>0</v>
      </c>
      <c r="J126" s="525">
        <f>'[1]Форма.8.1'!J126</f>
        <v>0</v>
      </c>
      <c r="K126" s="525">
        <f>'[1]Форма.8.1'!K126</f>
        <v>0</v>
      </c>
      <c r="L126" s="525">
        <f>'[1]Форма.8.1'!L126</f>
        <v>0</v>
      </c>
      <c r="M126" s="525">
        <f>'[1]Форма.8.1'!M126</f>
        <v>0</v>
      </c>
      <c r="N126" s="525">
        <f>'[1]Форма.8.1'!N126</f>
        <v>0</v>
      </c>
      <c r="O126" s="525">
        <f>'[1]Форма.8.1'!O126</f>
        <v>0</v>
      </c>
      <c r="P126" s="525">
        <f>'[1]Форма.8.1'!P126</f>
        <v>0</v>
      </c>
      <c r="Q126" s="432">
        <f t="shared" si="7"/>
        <v>0</v>
      </c>
      <c r="R126" s="430"/>
      <c r="S126" s="430"/>
      <c r="T126" s="525">
        <f>'[1]Форма.8.1'!T126</f>
        <v>0</v>
      </c>
      <c r="U126" s="525">
        <f>'[1]Форма.8.1'!U126</f>
        <v>0</v>
      </c>
      <c r="V126" s="525">
        <f>'[1]Форма.8.1'!V126</f>
        <v>0</v>
      </c>
      <c r="W126" s="525">
        <f>'[1]Форма.8.1'!W126</f>
        <v>0</v>
      </c>
      <c r="X126" s="525">
        <f>'[1]Форма.8.1'!X126</f>
        <v>0</v>
      </c>
      <c r="Y126" s="525">
        <f>'[1]Форма.8.1'!Y126</f>
        <v>0</v>
      </c>
      <c r="Z126" s="525">
        <f>'[1]Форма.8.1'!Z126</f>
        <v>0</v>
      </c>
      <c r="AA126" s="525">
        <f>'[1]Форма.8.1'!AA126</f>
        <v>0</v>
      </c>
      <c r="AB126" s="432">
        <f t="shared" si="8"/>
        <v>0</v>
      </c>
      <c r="AC126" s="525">
        <f>'[1]Форма.8.1'!AC126</f>
        <v>0</v>
      </c>
      <c r="AD126" s="525">
        <f>'[1]Форма.8.1'!AD126</f>
        <v>0</v>
      </c>
      <c r="AE126" s="432">
        <f t="shared" si="9"/>
        <v>0</v>
      </c>
      <c r="AF126" s="430"/>
      <c r="AG126" s="430"/>
      <c r="AH126" s="526">
        <f>'[1]Форма.8.1'!AH126</f>
        <v>0</v>
      </c>
      <c r="AI126" s="526">
        <f>'[1]Форма.8.1'!AI126</f>
        <v>0</v>
      </c>
      <c r="AJ126" s="526">
        <f>'[1]Форма.8.1'!AJ126</f>
        <v>0</v>
      </c>
      <c r="AK126" s="527">
        <f>'[1]Форма.8.1'!AK126</f>
        <v>0</v>
      </c>
      <c r="AL126" s="526">
        <f>'[1]Форма.8.1'!AL126</f>
        <v>0</v>
      </c>
      <c r="AM126" s="528">
        <f>'[1]Форма.8.1'!AM126</f>
        <v>0</v>
      </c>
      <c r="AN126" s="528">
        <f>'[1]Форма.8.1'!AN126</f>
        <v>0</v>
      </c>
      <c r="AP126" s="429">
        <f t="shared" si="12"/>
        <v>0</v>
      </c>
    </row>
    <row r="127" spans="2:42" ht="15" hidden="1">
      <c r="B127" s="425" t="s">
        <v>605</v>
      </c>
      <c r="C127" s="524" t="str">
        <f>'[1]Форма.8.1'!C127</f>
        <v>декабрь</v>
      </c>
      <c r="D127" s="525">
        <f>'[1]Форма.8.1'!D127</f>
        <v>0</v>
      </c>
      <c r="E127" s="525">
        <f>'[1]Форма.8.1'!E127</f>
        <v>0</v>
      </c>
      <c r="F127" s="525">
        <f>'[1]Форма.8.1'!F127</f>
        <v>0</v>
      </c>
      <c r="G127" s="525">
        <f>'[1]Форма.8.1'!G127</f>
        <v>0</v>
      </c>
      <c r="H127" s="525">
        <f>'[1]Форма.8.1'!H127</f>
        <v>0</v>
      </c>
      <c r="I127" s="525">
        <f>'[1]Форма.8.1'!I127</f>
        <v>0</v>
      </c>
      <c r="J127" s="525">
        <f>'[1]Форма.8.1'!J127</f>
        <v>0</v>
      </c>
      <c r="K127" s="525">
        <f>'[1]Форма.8.1'!K127</f>
        <v>0</v>
      </c>
      <c r="L127" s="525">
        <f>'[1]Форма.8.1'!L127</f>
        <v>0</v>
      </c>
      <c r="M127" s="525">
        <f>'[1]Форма.8.1'!M127</f>
        <v>0</v>
      </c>
      <c r="N127" s="525">
        <f>'[1]Форма.8.1'!N127</f>
        <v>0</v>
      </c>
      <c r="O127" s="525">
        <f>'[1]Форма.8.1'!O127</f>
        <v>0</v>
      </c>
      <c r="P127" s="525">
        <f>'[1]Форма.8.1'!P127</f>
        <v>0</v>
      </c>
      <c r="Q127" s="432">
        <f t="shared" si="7"/>
        <v>0</v>
      </c>
      <c r="R127" s="430"/>
      <c r="S127" s="430"/>
      <c r="T127" s="525">
        <f>'[1]Форма.8.1'!T127</f>
        <v>0</v>
      </c>
      <c r="U127" s="525">
        <f>'[1]Форма.8.1'!U127</f>
        <v>0</v>
      </c>
      <c r="V127" s="525">
        <f>'[1]Форма.8.1'!V127</f>
        <v>0</v>
      </c>
      <c r="W127" s="525">
        <f>'[1]Форма.8.1'!W127</f>
        <v>0</v>
      </c>
      <c r="X127" s="525">
        <f>'[1]Форма.8.1'!X127</f>
        <v>0</v>
      </c>
      <c r="Y127" s="525">
        <f>'[1]Форма.8.1'!Y127</f>
        <v>0</v>
      </c>
      <c r="Z127" s="525">
        <f>'[1]Форма.8.1'!Z127</f>
        <v>0</v>
      </c>
      <c r="AA127" s="525">
        <f>'[1]Форма.8.1'!AA127</f>
        <v>0</v>
      </c>
      <c r="AB127" s="432">
        <f t="shared" si="8"/>
        <v>0</v>
      </c>
      <c r="AC127" s="525">
        <f>'[1]Форма.8.1'!AC127</f>
        <v>0</v>
      </c>
      <c r="AD127" s="525">
        <f>'[1]Форма.8.1'!AD127</f>
        <v>0</v>
      </c>
      <c r="AE127" s="432">
        <f t="shared" si="9"/>
        <v>0</v>
      </c>
      <c r="AF127" s="430"/>
      <c r="AG127" s="430"/>
      <c r="AH127" s="526">
        <f>'[1]Форма.8.1'!AH127</f>
        <v>0</v>
      </c>
      <c r="AI127" s="526">
        <f>'[1]Форма.8.1'!AI127</f>
        <v>0</v>
      </c>
      <c r="AJ127" s="526">
        <f>'[1]Форма.8.1'!AJ127</f>
        <v>0</v>
      </c>
      <c r="AK127" s="527">
        <f>'[1]Форма.8.1'!AK127</f>
        <v>0</v>
      </c>
      <c r="AL127" s="526">
        <f>'[1]Форма.8.1'!AL127</f>
        <v>0</v>
      </c>
      <c r="AM127" s="528">
        <f>'[1]Форма.8.1'!AM127</f>
        <v>0</v>
      </c>
      <c r="AN127" s="528">
        <f>'[1]Форма.8.1'!AN127</f>
        <v>0</v>
      </c>
      <c r="AP127" s="429">
        <f t="shared" si="12"/>
        <v>0</v>
      </c>
    </row>
    <row r="128" spans="2:42" ht="15" hidden="1">
      <c r="B128" s="425" t="s">
        <v>606</v>
      </c>
      <c r="C128" s="524" t="str">
        <f>'[1]Форма.8.1'!C128</f>
        <v>декабрь</v>
      </c>
      <c r="D128" s="525">
        <f>'[1]Форма.8.1'!D128</f>
        <v>0</v>
      </c>
      <c r="E128" s="525">
        <f>'[1]Форма.8.1'!E128</f>
        <v>0</v>
      </c>
      <c r="F128" s="525">
        <f>'[1]Форма.8.1'!F128</f>
        <v>0</v>
      </c>
      <c r="G128" s="525">
        <f>'[1]Форма.8.1'!G128</f>
        <v>0</v>
      </c>
      <c r="H128" s="525">
        <f>'[1]Форма.8.1'!H128</f>
        <v>0</v>
      </c>
      <c r="I128" s="525">
        <f>'[1]Форма.8.1'!I128</f>
        <v>0</v>
      </c>
      <c r="J128" s="525">
        <f>'[1]Форма.8.1'!J128</f>
        <v>0</v>
      </c>
      <c r="K128" s="525">
        <f>'[1]Форма.8.1'!K128</f>
        <v>0</v>
      </c>
      <c r="L128" s="525">
        <f>'[1]Форма.8.1'!L128</f>
        <v>0</v>
      </c>
      <c r="M128" s="525">
        <f>'[1]Форма.8.1'!M128</f>
        <v>0</v>
      </c>
      <c r="N128" s="525">
        <f>'[1]Форма.8.1'!N128</f>
        <v>0</v>
      </c>
      <c r="O128" s="525">
        <f>'[1]Форма.8.1'!O128</f>
        <v>0</v>
      </c>
      <c r="P128" s="525">
        <f>'[1]Форма.8.1'!P128</f>
        <v>0</v>
      </c>
      <c r="Q128" s="432">
        <f t="shared" si="7"/>
        <v>0</v>
      </c>
      <c r="R128" s="430"/>
      <c r="S128" s="430"/>
      <c r="T128" s="525">
        <f>'[1]Форма.8.1'!T128</f>
        <v>0</v>
      </c>
      <c r="U128" s="525">
        <f>'[1]Форма.8.1'!U128</f>
        <v>0</v>
      </c>
      <c r="V128" s="525">
        <f>'[1]Форма.8.1'!V128</f>
        <v>0</v>
      </c>
      <c r="W128" s="525">
        <f>'[1]Форма.8.1'!W128</f>
        <v>0</v>
      </c>
      <c r="X128" s="525">
        <f>'[1]Форма.8.1'!X128</f>
        <v>0</v>
      </c>
      <c r="Y128" s="525">
        <f>'[1]Форма.8.1'!Y128</f>
        <v>0</v>
      </c>
      <c r="Z128" s="525">
        <f>'[1]Форма.8.1'!Z128</f>
        <v>0</v>
      </c>
      <c r="AA128" s="525">
        <f>'[1]Форма.8.1'!AA128</f>
        <v>0</v>
      </c>
      <c r="AB128" s="432">
        <f t="shared" si="8"/>
        <v>0</v>
      </c>
      <c r="AC128" s="525">
        <f>'[1]Форма.8.1'!AC128</f>
        <v>0</v>
      </c>
      <c r="AD128" s="525">
        <f>'[1]Форма.8.1'!AD128</f>
        <v>0</v>
      </c>
      <c r="AE128" s="432">
        <f t="shared" si="9"/>
        <v>0</v>
      </c>
      <c r="AF128" s="430"/>
      <c r="AG128" s="430"/>
      <c r="AH128" s="526">
        <f>'[1]Форма.8.1'!AH128</f>
        <v>0</v>
      </c>
      <c r="AI128" s="526">
        <f>'[1]Форма.8.1'!AI128</f>
        <v>0</v>
      </c>
      <c r="AJ128" s="526">
        <f>'[1]Форма.8.1'!AJ128</f>
        <v>0</v>
      </c>
      <c r="AK128" s="527">
        <f>'[1]Форма.8.1'!AK128</f>
        <v>0</v>
      </c>
      <c r="AL128" s="526">
        <f>'[1]Форма.8.1'!AL128</f>
        <v>0</v>
      </c>
      <c r="AM128" s="528">
        <f>'[1]Форма.8.1'!AM128</f>
        <v>0</v>
      </c>
      <c r="AN128" s="528">
        <f>'[1]Форма.8.1'!AN128</f>
        <v>0</v>
      </c>
      <c r="AP128" s="429">
        <f t="shared" si="12"/>
        <v>0</v>
      </c>
    </row>
    <row r="129" spans="2:42" ht="15" hidden="1">
      <c r="B129" s="425" t="s">
        <v>607</v>
      </c>
      <c r="C129" s="524" t="str">
        <f>'[1]Форма.8.1'!C129</f>
        <v>декабрь</v>
      </c>
      <c r="D129" s="525">
        <f>'[1]Форма.8.1'!D129</f>
        <v>0</v>
      </c>
      <c r="E129" s="525">
        <f>'[1]Форма.8.1'!E129</f>
        <v>0</v>
      </c>
      <c r="F129" s="525">
        <f>'[1]Форма.8.1'!F129</f>
        <v>0</v>
      </c>
      <c r="G129" s="525">
        <f>'[1]Форма.8.1'!G129</f>
        <v>0</v>
      </c>
      <c r="H129" s="525">
        <f>'[1]Форма.8.1'!H129</f>
        <v>0</v>
      </c>
      <c r="I129" s="525">
        <f>'[1]Форма.8.1'!I129</f>
        <v>0</v>
      </c>
      <c r="J129" s="525">
        <f>'[1]Форма.8.1'!J129</f>
        <v>0</v>
      </c>
      <c r="K129" s="525">
        <f>'[1]Форма.8.1'!K129</f>
        <v>0</v>
      </c>
      <c r="L129" s="525">
        <f>'[1]Форма.8.1'!L129</f>
        <v>0</v>
      </c>
      <c r="M129" s="525">
        <f>'[1]Форма.8.1'!M129</f>
        <v>0</v>
      </c>
      <c r="N129" s="525">
        <f>'[1]Форма.8.1'!N129</f>
        <v>0</v>
      </c>
      <c r="O129" s="525">
        <f>'[1]Форма.8.1'!O129</f>
        <v>0</v>
      </c>
      <c r="P129" s="525">
        <f>'[1]Форма.8.1'!P129</f>
        <v>0</v>
      </c>
      <c r="Q129" s="432">
        <f t="shared" si="7"/>
        <v>0</v>
      </c>
      <c r="R129" s="430"/>
      <c r="S129" s="430"/>
      <c r="T129" s="525">
        <f>'[1]Форма.8.1'!T129</f>
        <v>0</v>
      </c>
      <c r="U129" s="525">
        <f>'[1]Форма.8.1'!U129</f>
        <v>0</v>
      </c>
      <c r="V129" s="525">
        <f>'[1]Форма.8.1'!V129</f>
        <v>0</v>
      </c>
      <c r="W129" s="525">
        <f>'[1]Форма.8.1'!W129</f>
        <v>0</v>
      </c>
      <c r="X129" s="525">
        <f>'[1]Форма.8.1'!X129</f>
        <v>0</v>
      </c>
      <c r="Y129" s="525">
        <f>'[1]Форма.8.1'!Y129</f>
        <v>0</v>
      </c>
      <c r="Z129" s="525">
        <f>'[1]Форма.8.1'!Z129</f>
        <v>0</v>
      </c>
      <c r="AA129" s="525">
        <f>'[1]Форма.8.1'!AA129</f>
        <v>0</v>
      </c>
      <c r="AB129" s="432">
        <f t="shared" si="8"/>
        <v>0</v>
      </c>
      <c r="AC129" s="525">
        <f>'[1]Форма.8.1'!AC129</f>
        <v>0</v>
      </c>
      <c r="AD129" s="525">
        <f>'[1]Форма.8.1'!AD129</f>
        <v>0</v>
      </c>
      <c r="AE129" s="432">
        <f t="shared" si="9"/>
        <v>0</v>
      </c>
      <c r="AF129" s="430"/>
      <c r="AG129" s="430"/>
      <c r="AH129" s="526">
        <f>'[1]Форма.8.1'!AH129</f>
        <v>0</v>
      </c>
      <c r="AI129" s="526">
        <f>'[1]Форма.8.1'!AI129</f>
        <v>0</v>
      </c>
      <c r="AJ129" s="526">
        <f>'[1]Форма.8.1'!AJ129</f>
        <v>0</v>
      </c>
      <c r="AK129" s="527">
        <f>'[1]Форма.8.1'!AK129</f>
        <v>0</v>
      </c>
      <c r="AL129" s="526">
        <f>'[1]Форма.8.1'!AL129</f>
        <v>0</v>
      </c>
      <c r="AM129" s="528">
        <f>'[1]Форма.8.1'!AM129</f>
        <v>0</v>
      </c>
      <c r="AN129" s="528">
        <f>'[1]Форма.8.1'!AN129</f>
        <v>0</v>
      </c>
      <c r="AP129" s="429">
        <f t="shared" si="12"/>
        <v>0</v>
      </c>
    </row>
    <row r="130" spans="2:42" ht="15" hidden="1">
      <c r="B130" s="425" t="s">
        <v>608</v>
      </c>
      <c r="C130" s="524" t="str">
        <f>'[1]Форма.8.1'!C130</f>
        <v>декабрь</v>
      </c>
      <c r="D130" s="525">
        <f>'[1]Форма.8.1'!D130</f>
        <v>0</v>
      </c>
      <c r="E130" s="525">
        <f>'[1]Форма.8.1'!E130</f>
        <v>0</v>
      </c>
      <c r="F130" s="525">
        <f>'[1]Форма.8.1'!F130</f>
        <v>0</v>
      </c>
      <c r="G130" s="525">
        <f>'[1]Форма.8.1'!G130</f>
        <v>0</v>
      </c>
      <c r="H130" s="525">
        <f>'[1]Форма.8.1'!H130</f>
        <v>0</v>
      </c>
      <c r="I130" s="525">
        <f>'[1]Форма.8.1'!I130</f>
        <v>0</v>
      </c>
      <c r="J130" s="525">
        <f>'[1]Форма.8.1'!J130</f>
        <v>0</v>
      </c>
      <c r="K130" s="525">
        <f>'[1]Форма.8.1'!K130</f>
        <v>0</v>
      </c>
      <c r="L130" s="525">
        <f>'[1]Форма.8.1'!L130</f>
        <v>0</v>
      </c>
      <c r="M130" s="525">
        <f>'[1]Форма.8.1'!M130</f>
        <v>0</v>
      </c>
      <c r="N130" s="525">
        <f>'[1]Форма.8.1'!N130</f>
        <v>0</v>
      </c>
      <c r="O130" s="525">
        <f>'[1]Форма.8.1'!O130</f>
        <v>0</v>
      </c>
      <c r="P130" s="525">
        <f>'[1]Форма.8.1'!P130</f>
        <v>0</v>
      </c>
      <c r="Q130" s="432">
        <f t="shared" si="7"/>
        <v>0</v>
      </c>
      <c r="R130" s="430"/>
      <c r="S130" s="430"/>
      <c r="T130" s="525">
        <f>'[1]Форма.8.1'!T130</f>
        <v>0</v>
      </c>
      <c r="U130" s="525">
        <f>'[1]Форма.8.1'!U130</f>
        <v>0</v>
      </c>
      <c r="V130" s="525">
        <f>'[1]Форма.8.1'!V130</f>
        <v>0</v>
      </c>
      <c r="W130" s="525">
        <f>'[1]Форма.8.1'!W130</f>
        <v>0</v>
      </c>
      <c r="X130" s="525">
        <f>'[1]Форма.8.1'!X130</f>
        <v>0</v>
      </c>
      <c r="Y130" s="525">
        <f>'[1]Форма.8.1'!Y130</f>
        <v>0</v>
      </c>
      <c r="Z130" s="525">
        <f>'[1]Форма.8.1'!Z130</f>
        <v>0</v>
      </c>
      <c r="AA130" s="525">
        <f>'[1]Форма.8.1'!AA130</f>
        <v>0</v>
      </c>
      <c r="AB130" s="432">
        <f t="shared" si="8"/>
        <v>0</v>
      </c>
      <c r="AC130" s="525">
        <f>'[1]Форма.8.1'!AC130</f>
        <v>0</v>
      </c>
      <c r="AD130" s="525">
        <f>'[1]Форма.8.1'!AD130</f>
        <v>0</v>
      </c>
      <c r="AE130" s="432">
        <f t="shared" si="9"/>
        <v>0</v>
      </c>
      <c r="AF130" s="430"/>
      <c r="AG130" s="430"/>
      <c r="AH130" s="526">
        <f>'[1]Форма.8.1'!AH130</f>
        <v>0</v>
      </c>
      <c r="AI130" s="526">
        <f>'[1]Форма.8.1'!AI130</f>
        <v>0</v>
      </c>
      <c r="AJ130" s="526">
        <f>'[1]Форма.8.1'!AJ130</f>
        <v>0</v>
      </c>
      <c r="AK130" s="527">
        <f>'[1]Форма.8.1'!AK130</f>
        <v>0</v>
      </c>
      <c r="AL130" s="526">
        <f>'[1]Форма.8.1'!AL130</f>
        <v>0</v>
      </c>
      <c r="AM130" s="528">
        <f>'[1]Форма.8.1'!AM130</f>
        <v>0</v>
      </c>
      <c r="AN130" s="528">
        <f>'[1]Форма.8.1'!AN130</f>
        <v>0</v>
      </c>
      <c r="AP130" s="429">
        <f t="shared" si="12"/>
        <v>0</v>
      </c>
    </row>
    <row r="131" spans="2:42" ht="15" hidden="1">
      <c r="B131" s="425" t="s">
        <v>609</v>
      </c>
      <c r="C131" s="524" t="str">
        <f>'[1]Форма.8.1'!C131</f>
        <v>декабрь</v>
      </c>
      <c r="D131" s="525">
        <f>'[1]Форма.8.1'!D131</f>
        <v>0</v>
      </c>
      <c r="E131" s="525">
        <f>'[1]Форма.8.1'!E131</f>
        <v>0</v>
      </c>
      <c r="F131" s="525">
        <f>'[1]Форма.8.1'!F131</f>
        <v>0</v>
      </c>
      <c r="G131" s="525">
        <f>'[1]Форма.8.1'!G131</f>
        <v>0</v>
      </c>
      <c r="H131" s="525">
        <f>'[1]Форма.8.1'!H131</f>
        <v>0</v>
      </c>
      <c r="I131" s="525">
        <f>'[1]Форма.8.1'!I131</f>
        <v>0</v>
      </c>
      <c r="J131" s="525">
        <f>'[1]Форма.8.1'!J131</f>
        <v>0</v>
      </c>
      <c r="K131" s="525">
        <f>'[1]Форма.8.1'!K131</f>
        <v>0</v>
      </c>
      <c r="L131" s="525">
        <f>'[1]Форма.8.1'!L131</f>
        <v>0</v>
      </c>
      <c r="M131" s="525">
        <f>'[1]Форма.8.1'!M131</f>
        <v>0</v>
      </c>
      <c r="N131" s="525">
        <f>'[1]Форма.8.1'!N131</f>
        <v>0</v>
      </c>
      <c r="O131" s="525">
        <f>'[1]Форма.8.1'!O131</f>
        <v>0</v>
      </c>
      <c r="P131" s="525">
        <f>'[1]Форма.8.1'!P131</f>
        <v>0</v>
      </c>
      <c r="Q131" s="432">
        <f t="shared" si="7"/>
        <v>0</v>
      </c>
      <c r="R131" s="430"/>
      <c r="S131" s="430"/>
      <c r="T131" s="525">
        <f>'[1]Форма.8.1'!T131</f>
        <v>0</v>
      </c>
      <c r="U131" s="525">
        <f>'[1]Форма.8.1'!U131</f>
        <v>0</v>
      </c>
      <c r="V131" s="525">
        <f>'[1]Форма.8.1'!V131</f>
        <v>0</v>
      </c>
      <c r="W131" s="525">
        <f>'[1]Форма.8.1'!W131</f>
        <v>0</v>
      </c>
      <c r="X131" s="525">
        <f>'[1]Форма.8.1'!X131</f>
        <v>0</v>
      </c>
      <c r="Y131" s="525">
        <f>'[1]Форма.8.1'!Y131</f>
        <v>0</v>
      </c>
      <c r="Z131" s="525">
        <f>'[1]Форма.8.1'!Z131</f>
        <v>0</v>
      </c>
      <c r="AA131" s="525">
        <f>'[1]Форма.8.1'!AA131</f>
        <v>0</v>
      </c>
      <c r="AB131" s="432">
        <f t="shared" si="8"/>
        <v>0</v>
      </c>
      <c r="AC131" s="525">
        <f>'[1]Форма.8.1'!AC131</f>
        <v>0</v>
      </c>
      <c r="AD131" s="525">
        <f>'[1]Форма.8.1'!AD131</f>
        <v>0</v>
      </c>
      <c r="AE131" s="432">
        <f t="shared" si="9"/>
        <v>0</v>
      </c>
      <c r="AF131" s="430"/>
      <c r="AG131" s="430"/>
      <c r="AH131" s="526">
        <f>'[1]Форма.8.1'!AH131</f>
        <v>0</v>
      </c>
      <c r="AI131" s="526">
        <f>'[1]Форма.8.1'!AI131</f>
        <v>0</v>
      </c>
      <c r="AJ131" s="526">
        <f>'[1]Форма.8.1'!AJ131</f>
        <v>0</v>
      </c>
      <c r="AK131" s="527">
        <f>'[1]Форма.8.1'!AK131</f>
        <v>0</v>
      </c>
      <c r="AL131" s="526">
        <f>'[1]Форма.8.1'!AL131</f>
        <v>0</v>
      </c>
      <c r="AM131" s="528">
        <f>'[1]Форма.8.1'!AM131</f>
        <v>0</v>
      </c>
      <c r="AN131" s="528">
        <f>'[1]Форма.8.1'!AN131</f>
        <v>0</v>
      </c>
      <c r="AP131" s="429">
        <f t="shared" si="12"/>
        <v>0</v>
      </c>
    </row>
    <row r="132" spans="37:42" ht="15">
      <c r="AK132" s="428"/>
      <c r="AP132" s="428"/>
    </row>
    <row r="133" ht="15">
      <c r="AK133" s="428"/>
    </row>
    <row r="134" spans="1:40" s="367" customFormat="1" ht="15.75">
      <c r="A134" s="161"/>
      <c r="C134" s="8"/>
      <c r="D134" s="8"/>
      <c r="E134" s="8" t="str">
        <f>Содержание!$C$27</f>
        <v>Директор</v>
      </c>
      <c r="F134" s="8"/>
      <c r="G134" s="8" t="str">
        <f>Содержание!$G$27</f>
        <v>Фролов А.А.</v>
      </c>
      <c r="K134" s="348" t="s">
        <v>610</v>
      </c>
      <c r="U134" s="8" t="str">
        <f>Содержание!$C$27</f>
        <v>Директор</v>
      </c>
      <c r="X134" s="8" t="str">
        <f>Содержание!$G$27</f>
        <v>Фролов А.А.</v>
      </c>
      <c r="Z134" s="8"/>
      <c r="AA134" s="348" t="s">
        <v>610</v>
      </c>
      <c r="AH134" s="9" t="str">
        <f>Содержание!$C$27</f>
        <v>Директор</v>
      </c>
      <c r="AJ134" s="8" t="str">
        <f>Содержание!$G$27</f>
        <v>Фролов А.А.</v>
      </c>
      <c r="AK134" s="8"/>
      <c r="AL134" s="348" t="s">
        <v>610</v>
      </c>
      <c r="AM134" s="8"/>
      <c r="AN134" s="348"/>
    </row>
    <row r="135" spans="1:40" s="367" customFormat="1" ht="15.75">
      <c r="A135" s="161"/>
      <c r="C135" s="33"/>
      <c r="D135" s="33"/>
      <c r="E135" s="33" t="s">
        <v>8</v>
      </c>
      <c r="F135" s="8"/>
      <c r="G135" s="33" t="s">
        <v>20</v>
      </c>
      <c r="K135" s="33" t="s">
        <v>9</v>
      </c>
      <c r="U135" s="33" t="s">
        <v>8</v>
      </c>
      <c r="X135" s="33" t="s">
        <v>20</v>
      </c>
      <c r="Z135" s="8"/>
      <c r="AA135" s="33" t="s">
        <v>9</v>
      </c>
      <c r="AH135" s="33" t="s">
        <v>8</v>
      </c>
      <c r="AJ135" s="33" t="s">
        <v>20</v>
      </c>
      <c r="AK135" s="33"/>
      <c r="AL135" s="33" t="s">
        <v>9</v>
      </c>
      <c r="AM135" s="8"/>
      <c r="AN135" s="33"/>
    </row>
    <row r="136" spans="37:42" s="404" customFormat="1" ht="5.25">
      <c r="AK136" s="504"/>
      <c r="AP136" s="405"/>
    </row>
    <row r="137" ht="15">
      <c r="AK137" s="442"/>
    </row>
    <row r="138" ht="15">
      <c r="AK138" s="442"/>
    </row>
    <row r="139" ht="15">
      <c r="AK139" s="442"/>
    </row>
    <row r="140" ht="15">
      <c r="AK140" s="442"/>
    </row>
    <row r="141" ht="15">
      <c r="AK141" s="442"/>
    </row>
    <row r="142" ht="15">
      <c r="AK142" s="442"/>
    </row>
    <row r="143" ht="15">
      <c r="AK143" s="442"/>
    </row>
    <row r="144" ht="15">
      <c r="AK144" s="442"/>
    </row>
    <row r="145" ht="15">
      <c r="AK145" s="442"/>
    </row>
    <row r="146" ht="15">
      <c r="AK146" s="442"/>
    </row>
    <row r="147" ht="15">
      <c r="AK147" s="442"/>
    </row>
    <row r="148" ht="15">
      <c r="AK148" s="442"/>
    </row>
    <row r="149" ht="15">
      <c r="AK149" s="442"/>
    </row>
    <row r="150" ht="15">
      <c r="AK150" s="442"/>
    </row>
    <row r="151" ht="15">
      <c r="AK151" s="442"/>
    </row>
    <row r="152" ht="15">
      <c r="AK152" s="442"/>
    </row>
    <row r="153" ht="15">
      <c r="AK153" s="442"/>
    </row>
  </sheetData>
  <sheetProtection password="CA0A" sheet="1" formatColumns="0" formatRows="0"/>
  <mergeCells count="38">
    <mergeCell ref="AA8:AA9"/>
    <mergeCell ref="AB8:AB9"/>
    <mergeCell ref="J8:K8"/>
    <mergeCell ref="L8:M8"/>
    <mergeCell ref="N8:N9"/>
    <mergeCell ref="T8:U8"/>
    <mergeCell ref="V8:W8"/>
    <mergeCell ref="X8:X9"/>
    <mergeCell ref="AM6:AM9"/>
    <mergeCell ref="AN6:AN9"/>
    <mergeCell ref="AR6:AR9"/>
    <mergeCell ref="AS6:AS9"/>
    <mergeCell ref="J7:N7"/>
    <mergeCell ref="O7:O9"/>
    <mergeCell ref="P7:P9"/>
    <mergeCell ref="Q7:Q9"/>
    <mergeCell ref="T7:AB7"/>
    <mergeCell ref="AC7:AC9"/>
    <mergeCell ref="T6:AE6"/>
    <mergeCell ref="AH6:AH9"/>
    <mergeCell ref="AI6:AI9"/>
    <mergeCell ref="AJ6:AJ9"/>
    <mergeCell ref="AK6:AK9"/>
    <mergeCell ref="AL6:AL9"/>
    <mergeCell ref="AD7:AD9"/>
    <mergeCell ref="AE7:AE9"/>
    <mergeCell ref="Y8:Y9"/>
    <mergeCell ref="Z8:Z9"/>
    <mergeCell ref="AR4:AS4"/>
    <mergeCell ref="B6:B9"/>
    <mergeCell ref="C6:C9"/>
    <mergeCell ref="D6:D9"/>
    <mergeCell ref="E6:E9"/>
    <mergeCell ref="F6:F9"/>
    <mergeCell ref="G6:G9"/>
    <mergeCell ref="H6:H9"/>
    <mergeCell ref="I6:I9"/>
    <mergeCell ref="J6:Q6"/>
  </mergeCells>
  <printOptions horizontalCentered="1"/>
  <pageMargins left="0.1968503937007874" right="0.15748031496062992" top="0.31496062992125984" bottom="0.31496062992125984" header="0.15748031496062992" footer="0.1968503937007874"/>
  <pageSetup fitToWidth="3" horizontalDpi="600" verticalDpi="600" orientation="landscape" paperSize="9" scale="85" r:id="rId1"/>
  <headerFooter>
    <oddHeader>&amp;R&amp;8&amp;P</oddHeader>
    <oddFooter>&amp;L&amp;8&amp;Z    &amp;F    &amp;A</oddFooter>
  </headerFooter>
  <colBreaks count="2" manualBreakCount="2">
    <brk id="18" max="65535" man="1"/>
    <brk id="3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pane xSplit="3" ySplit="12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12" sqref="C12"/>
    </sheetView>
  </sheetViews>
  <sheetFormatPr defaultColWidth="9.00390625" defaultRowHeight="15.75"/>
  <cols>
    <col min="1" max="1" width="0.875" style="529" customWidth="1"/>
    <col min="2" max="2" width="5.375" style="534" customWidth="1"/>
    <col min="3" max="3" width="34.00390625" style="534" customWidth="1"/>
    <col min="4" max="4" width="29.00390625" style="534" customWidth="1"/>
    <col min="5" max="5" width="0.875" style="529" customWidth="1"/>
    <col min="6" max="6" width="44.125" style="530" customWidth="1"/>
    <col min="7" max="16384" width="9.00390625" style="531" customWidth="1"/>
  </cols>
  <sheetData>
    <row r="1" spans="2:4" s="529" customFormat="1" ht="5.25">
      <c r="B1" s="458"/>
      <c r="C1" s="458"/>
      <c r="D1" s="458"/>
    </row>
    <row r="2" spans="2:4" ht="15.75">
      <c r="B2" s="666" t="s">
        <v>611</v>
      </c>
      <c r="C2" s="666"/>
      <c r="D2" s="666"/>
    </row>
    <row r="3" spans="2:4" ht="15.75">
      <c r="B3" s="666"/>
      <c r="C3" s="666"/>
      <c r="D3" s="666"/>
    </row>
    <row r="4" spans="2:4" ht="15.75">
      <c r="B4" s="666"/>
      <c r="C4" s="666"/>
      <c r="D4" s="666"/>
    </row>
    <row r="5" spans="2:4" ht="15.75">
      <c r="B5" s="666"/>
      <c r="C5" s="666"/>
      <c r="D5" s="666"/>
    </row>
    <row r="6" spans="2:4" ht="15.75">
      <c r="B6" s="532"/>
      <c r="C6" s="443" t="str">
        <f>" за "&amp;Содержание!I5</f>
        <v> за 2015</v>
      </c>
      <c r="D6" s="444" t="s">
        <v>612</v>
      </c>
    </row>
    <row r="7" spans="2:6" s="529" customFormat="1" ht="16.5">
      <c r="B7" s="445"/>
      <c r="F7" s="530"/>
    </row>
    <row r="8" spans="2:4" ht="16.5">
      <c r="B8" s="667" t="str">
        <f>Содержание!C5</f>
        <v>ООО_ИнвестГрадСтрой</v>
      </c>
      <c r="C8" s="667"/>
      <c r="D8" s="667"/>
    </row>
    <row r="9" spans="2:4" ht="15.75">
      <c r="B9" s="668" t="s">
        <v>613</v>
      </c>
      <c r="C9" s="668"/>
      <c r="D9" s="668"/>
    </row>
    <row r="12" spans="2:4" ht="15.75">
      <c r="B12" s="446" t="s">
        <v>614</v>
      </c>
      <c r="C12" s="446" t="s">
        <v>615</v>
      </c>
      <c r="D12" s="446" t="s">
        <v>616</v>
      </c>
    </row>
    <row r="13" spans="2:6" ht="140.25">
      <c r="B13" s="447">
        <v>1</v>
      </c>
      <c r="C13" s="448" t="s">
        <v>617</v>
      </c>
      <c r="D13" s="449">
        <f>'[1]Форма 8.3'!$D$13</f>
        <v>27</v>
      </c>
      <c r="F13" s="533" t="s">
        <v>618</v>
      </c>
    </row>
    <row r="14" spans="2:6" ht="140.25">
      <c r="B14" s="450" t="s">
        <v>504</v>
      </c>
      <c r="C14" s="448" t="s">
        <v>619</v>
      </c>
      <c r="D14" s="449">
        <f>'[1]Форма 8.3'!$D$14</f>
        <v>27</v>
      </c>
      <c r="F14" s="533" t="s">
        <v>618</v>
      </c>
    </row>
    <row r="15" spans="2:6" ht="38.25" customHeight="1">
      <c r="B15" s="447">
        <v>2</v>
      </c>
      <c r="C15" s="448" t="s">
        <v>620</v>
      </c>
      <c r="D15" s="449">
        <f>'[1]Форма 8.3'!$D$15</f>
        <v>38</v>
      </c>
      <c r="F15" s="533" t="s">
        <v>618</v>
      </c>
    </row>
    <row r="16" spans="2:6" ht="25.5" customHeight="1">
      <c r="B16" s="447">
        <v>3</v>
      </c>
      <c r="C16" s="451" t="s">
        <v>621</v>
      </c>
      <c r="D16" s="462">
        <f>SUM('Форма.8.1'!AP12:AP131)/'Форма 8.3'!D13</f>
        <v>1.3178888888888889</v>
      </c>
      <c r="F16" s="533" t="s">
        <v>622</v>
      </c>
    </row>
    <row r="17" spans="2:6" ht="26.25" customHeight="1">
      <c r="B17" s="447">
        <v>4</v>
      </c>
      <c r="C17" s="452" t="s">
        <v>623</v>
      </c>
      <c r="D17" s="462">
        <f>SUM('Форма.8.1'!AE12:AE131)/'Форма 8.3'!D13</f>
        <v>0.1111111111111111</v>
      </c>
      <c r="F17" s="533" t="s">
        <v>624</v>
      </c>
    </row>
    <row r="18" ht="15.75">
      <c r="F18" s="535"/>
    </row>
    <row r="19" spans="2:6" ht="15.75">
      <c r="B19" s="534" t="str">
        <f>Содержание!C26&amp;" "&amp;Содержание!F26</f>
        <v> </v>
      </c>
      <c r="C19" s="536" t="str">
        <f>Содержание!C27&amp;"     "&amp;Содержание!F27</f>
        <v>Директор     ___________</v>
      </c>
      <c r="D19" s="537" t="str">
        <f>Содержание!G27</f>
        <v>Фролов А.А.</v>
      </c>
      <c r="F19" s="535"/>
    </row>
    <row r="20" spans="3:4" ht="15.75">
      <c r="C20" s="536" t="str">
        <f>Содержание!C28</f>
        <v>(должность)</v>
      </c>
      <c r="D20" s="538" t="str">
        <f>Содержание!G28</f>
        <v>(Ф.И.О.)</v>
      </c>
    </row>
    <row r="21" spans="2:4" s="529" customFormat="1" ht="5.25">
      <c r="B21" s="458"/>
      <c r="C21" s="458"/>
      <c r="D21" s="458"/>
    </row>
  </sheetData>
  <sheetProtection password="CA0A" sheet="1" formatColumns="0" formatRows="0"/>
  <mergeCells count="3">
    <mergeCell ref="B2:D5"/>
    <mergeCell ref="B8:D8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&amp;R&amp;8&amp;P</oddHeader>
    <oddFooter>&amp;L&amp;8&amp;Z    &amp;F 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1.00390625" style="534" customWidth="1"/>
    <col min="2" max="2" width="32.50390625" style="534" customWidth="1"/>
    <col min="3" max="3" width="20.625" style="534" customWidth="1"/>
    <col min="4" max="8" width="9.00390625" style="534" customWidth="1"/>
    <col min="9" max="9" width="0.875" style="458" customWidth="1"/>
    <col min="10" max="16384" width="9.00390625" style="534" customWidth="1"/>
  </cols>
  <sheetData>
    <row r="1" s="458" customFormat="1" ht="5.25"/>
    <row r="2" spans="2:9" s="454" customFormat="1" ht="15.75">
      <c r="B2" s="539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2015 год</v>
      </c>
      <c r="C2" s="539"/>
      <c r="D2" s="539"/>
      <c r="E2" s="539"/>
      <c r="F2" s="539"/>
      <c r="G2" s="539"/>
      <c r="H2" s="539"/>
      <c r="I2" s="540"/>
    </row>
    <row r="3" s="454" customFormat="1" ht="15.75">
      <c r="I3" s="455"/>
    </row>
    <row r="4" spans="2:9" s="454" customFormat="1" ht="15.75">
      <c r="B4" s="541"/>
      <c r="C4" s="542"/>
      <c r="D4" s="543" t="str">
        <f>Содержание!C5</f>
        <v>ООО_ИнвестГрадСтрой</v>
      </c>
      <c r="E4" s="542"/>
      <c r="F4" s="542"/>
      <c r="G4" s="542"/>
      <c r="H4" s="542"/>
      <c r="I4" s="74"/>
    </row>
    <row r="5" spans="2:9" s="454" customFormat="1" ht="15.75">
      <c r="B5" s="456"/>
      <c r="C5" s="456"/>
      <c r="D5" s="456" t="s">
        <v>613</v>
      </c>
      <c r="E5" s="456"/>
      <c r="F5" s="456"/>
      <c r="G5" s="456"/>
      <c r="H5" s="456"/>
      <c r="I5" s="457"/>
    </row>
    <row r="6" s="454" customFormat="1" ht="15.75">
      <c r="I6" s="455"/>
    </row>
    <row r="7" s="454" customFormat="1" ht="15.75">
      <c r="I7" s="455"/>
    </row>
    <row r="8" spans="2:8" ht="29.25" customHeight="1">
      <c r="B8" s="669" t="s">
        <v>11</v>
      </c>
      <c r="C8" s="669" t="str">
        <f>"Фактические значения показателей за отчетный период "&amp;Содержание!I5&amp;" год"</f>
        <v>Фактические значения показателей за отчетный период 2015 год</v>
      </c>
      <c r="D8" s="671" t="s">
        <v>625</v>
      </c>
      <c r="E8" s="672"/>
      <c r="F8" s="672"/>
      <c r="G8" s="672"/>
      <c r="H8" s="673"/>
    </row>
    <row r="9" spans="2:8" ht="39" customHeight="1">
      <c r="B9" s="670"/>
      <c r="C9" s="670"/>
      <c r="D9" s="544" t="str">
        <f>'Форма.1.3'!F7&amp;"  год"</f>
        <v>2015  год</v>
      </c>
      <c r="E9" s="544" t="str">
        <f>'Форма.1.3'!G7&amp;"  год"</f>
        <v>2016  год</v>
      </c>
      <c r="F9" s="544" t="str">
        <f>'Форма.1.3'!H7&amp;"  год"</f>
        <v>2017  год</v>
      </c>
      <c r="G9" s="544" t="str">
        <f>'Форма.1.3'!I7&amp;"  год"</f>
        <v>2018  год</v>
      </c>
      <c r="H9" s="544" t="str">
        <f>'Форма.1.3'!J7&amp;"  год"</f>
        <v>2019  год</v>
      </c>
    </row>
    <row r="10" spans="2:8" ht="38.25">
      <c r="B10" s="459" t="s">
        <v>206</v>
      </c>
      <c r="C10" s="547">
        <f>'[1]Факт_План'!C10</f>
        <v>0.646921052631579</v>
      </c>
      <c r="D10" s="547">
        <f>'[1]Факт_План'!D10</f>
        <v>0.4858</v>
      </c>
      <c r="E10" s="547">
        <f>'[1]Факт_План'!E10</f>
        <v>0.4785</v>
      </c>
      <c r="F10" s="547">
        <f>'[1]Факт_План'!F10</f>
        <v>0.4713</v>
      </c>
      <c r="G10" s="547">
        <f>'[1]Факт_План'!G10</f>
        <v>0.4642</v>
      </c>
      <c r="H10" s="547">
        <f>'[1]Факт_План'!H10</f>
        <v>0.4572</v>
      </c>
    </row>
    <row r="11" spans="2:8" ht="38.25">
      <c r="B11" s="459" t="s">
        <v>626</v>
      </c>
      <c r="C11" s="547">
        <f>'[1]Факт_План'!C11</f>
        <v>1</v>
      </c>
      <c r="D11" s="547">
        <f>'[1]Факт_План'!D11</f>
        <v>1</v>
      </c>
      <c r="E11" s="547">
        <f>'[1]Факт_План'!E11</f>
        <v>1</v>
      </c>
      <c r="F11" s="547">
        <f>'[1]Факт_План'!F11</f>
        <v>1</v>
      </c>
      <c r="G11" s="547">
        <f>'[1]Факт_План'!G11</f>
        <v>1</v>
      </c>
      <c r="H11" s="547">
        <f>'[1]Факт_План'!H11</f>
        <v>1</v>
      </c>
    </row>
    <row r="12" spans="2:8" ht="25.5">
      <c r="B12" s="459" t="s">
        <v>627</v>
      </c>
      <c r="C12" s="547">
        <f>'[1]Факт_План'!C12</f>
        <v>0.8975</v>
      </c>
      <c r="D12" s="547">
        <f>'[1]Факт_План'!D12</f>
        <v>0.8975</v>
      </c>
      <c r="E12" s="547">
        <f>'[1]Факт_План'!E12</f>
        <v>0.8975</v>
      </c>
      <c r="F12" s="547">
        <f>'[1]Факт_План'!F12</f>
        <v>0.8975</v>
      </c>
      <c r="G12" s="547">
        <f>'[1]Факт_План'!G12</f>
        <v>0.8975</v>
      </c>
      <c r="H12" s="547">
        <f>'[1]Факт_План'!H12</f>
        <v>0.8975</v>
      </c>
    </row>
    <row r="13" s="458" customFormat="1" ht="5.25"/>
    <row r="15" spans="2:4" ht="15.75">
      <c r="B15" s="545" t="str">
        <f>Содержание!C27&amp;"     "&amp;Содержание!F27</f>
        <v>Директор     ___________</v>
      </c>
      <c r="D15" s="537" t="str">
        <f>Содержание!G27</f>
        <v>Фролов А.А.</v>
      </c>
    </row>
    <row r="16" spans="2:4" s="536" customFormat="1" ht="12.75">
      <c r="B16" s="546" t="str">
        <f>Содержание!C28</f>
        <v>(должность)</v>
      </c>
      <c r="D16" s="538" t="str">
        <f>Содержание!G28</f>
        <v>(Ф.И.О.)</v>
      </c>
    </row>
    <row r="17" s="458" customFormat="1" ht="5.25"/>
  </sheetData>
  <sheetProtection password="CA0A" sheet="1" formatColumns="0" formatRows="0"/>
  <mergeCells count="3">
    <mergeCell ref="B8:B9"/>
    <mergeCell ref="C8:C9"/>
    <mergeCell ref="D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&amp;R&amp;8&amp;P</oddHeader>
    <oddFooter>&amp;L&amp;8&amp;Z    &amp;F  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P9"/>
  <sheetViews>
    <sheetView zoomScalePageLayoutView="0" workbookViewId="0" topLeftCell="D1">
      <selection activeCell="O12" sqref="O12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668</v>
      </c>
      <c r="C2" s="206"/>
    </row>
    <row r="5" ht="16.5" thickBot="1"/>
    <row r="6" spans="2:16" s="492" customFormat="1" ht="16.5" thickBot="1">
      <c r="B6" s="494" t="s">
        <v>669</v>
      </c>
      <c r="C6" s="674" t="s">
        <v>670</v>
      </c>
      <c r="D6" s="674" t="s">
        <v>671</v>
      </c>
      <c r="E6" s="674" t="s">
        <v>672</v>
      </c>
      <c r="F6" s="677" t="s">
        <v>673</v>
      </c>
      <c r="G6" s="678"/>
      <c r="H6" s="674" t="s">
        <v>674</v>
      </c>
      <c r="I6" s="677" t="s">
        <v>675</v>
      </c>
      <c r="J6" s="678"/>
      <c r="K6" s="674" t="s">
        <v>676</v>
      </c>
      <c r="L6" s="677" t="s">
        <v>677</v>
      </c>
      <c r="M6" s="678"/>
      <c r="N6" s="674" t="s">
        <v>678</v>
      </c>
      <c r="O6" s="674" t="s">
        <v>679</v>
      </c>
      <c r="P6" s="495" t="s">
        <v>680</v>
      </c>
    </row>
    <row r="7" spans="2:16" s="492" customFormat="1" ht="15.75">
      <c r="B7" s="496" t="s">
        <v>681</v>
      </c>
      <c r="C7" s="675"/>
      <c r="D7" s="675"/>
      <c r="E7" s="675"/>
      <c r="F7" s="497" t="s">
        <v>211</v>
      </c>
      <c r="G7" s="497" t="s">
        <v>210</v>
      </c>
      <c r="H7" s="675"/>
      <c r="I7" s="497" t="s">
        <v>211</v>
      </c>
      <c r="J7" s="497" t="s">
        <v>210</v>
      </c>
      <c r="K7" s="675"/>
      <c r="L7" s="497" t="s">
        <v>211</v>
      </c>
      <c r="M7" s="497" t="s">
        <v>210</v>
      </c>
      <c r="N7" s="675"/>
      <c r="O7" s="675"/>
      <c r="P7" s="497" t="s">
        <v>274</v>
      </c>
    </row>
    <row r="8" spans="2:16" s="492" customFormat="1" ht="16.5" thickBot="1">
      <c r="B8" s="498"/>
      <c r="C8" s="676"/>
      <c r="D8" s="676"/>
      <c r="E8" s="676"/>
      <c r="F8" s="499">
        <f>Содержание!I5</f>
        <v>2015</v>
      </c>
      <c r="G8" s="499">
        <f>Содержание!I5</f>
        <v>2015</v>
      </c>
      <c r="H8" s="676"/>
      <c r="I8" s="499">
        <f>Содержание!I5</f>
        <v>2015</v>
      </c>
      <c r="J8" s="499">
        <f>Содержание!I5</f>
        <v>2015</v>
      </c>
      <c r="K8" s="676"/>
      <c r="L8" s="499">
        <f>Содержание!I5</f>
        <v>2015</v>
      </c>
      <c r="M8" s="499">
        <f>Содержание!I5</f>
        <v>2015</v>
      </c>
      <c r="N8" s="676"/>
      <c r="O8" s="676"/>
      <c r="P8" s="500"/>
    </row>
    <row r="9" spans="2:16" s="492" customFormat="1" ht="26.25" thickBot="1">
      <c r="B9" s="501">
        <v>1</v>
      </c>
      <c r="C9" s="548" t="str">
        <f>'[1]Таблица1'!$C$9</f>
        <v>ООО_ИнвестГрадСтрой</v>
      </c>
      <c r="D9" s="548" t="str">
        <f>'[1]Таблица1'!$D$9</f>
        <v>29.03.2016г.</v>
      </c>
      <c r="E9" s="551">
        <f>IF(G9&lt;F9*0.65,1,IF(G9&lt;F9*1.35,0,-1))</f>
        <v>0</v>
      </c>
      <c r="F9" s="549">
        <f>'[1]Таблица1'!$F$9</f>
        <v>0.4858</v>
      </c>
      <c r="G9" s="549">
        <f>'[1]Таблица1'!$G$9</f>
        <v>0.646921052631579</v>
      </c>
      <c r="H9" s="551">
        <f>IF(J9&lt;I9*0.65,1,IF(J9&lt;I9*1.35,0,-1))</f>
        <v>0</v>
      </c>
      <c r="I9" s="550">
        <f>'[1]Таблица1'!$I$9</f>
        <v>0.8975</v>
      </c>
      <c r="J9" s="550">
        <f>'[1]Таблица1'!$J$9</f>
        <v>0.8975</v>
      </c>
      <c r="K9" s="548">
        <f>'[1]Таблица1'!$K$9</f>
        <v>0</v>
      </c>
      <c r="L9" s="548">
        <f>'[1]Таблица1'!$L$9</f>
        <v>1</v>
      </c>
      <c r="M9" s="548">
        <f>'[1]Таблица1'!$M$9</f>
        <v>1</v>
      </c>
      <c r="N9" s="548">
        <f>'[1]Таблица1'!$N$9</f>
        <v>0</v>
      </c>
      <c r="O9" s="502">
        <f>0.65*H9+0.25*K9+0.1*N9</f>
        <v>0</v>
      </c>
      <c r="P9" s="503">
        <f>O9*2%</f>
        <v>0</v>
      </c>
    </row>
  </sheetData>
  <sheetProtection password="CA0A" sheet="1" formatColumns="0" formatRows="0"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 horizontalCentered="1" verticalCentered="1"/>
  <pageMargins left="0.24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CC"/>
  </sheetPr>
  <dimension ref="A1:T157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9.00390625" defaultRowHeight="15.75" outlineLevelCol="1"/>
  <cols>
    <col min="1" max="1" width="0.875" style="552" customWidth="1"/>
    <col min="2" max="2" width="11.625" style="555" customWidth="1"/>
    <col min="3" max="3" width="7.50390625" style="555" customWidth="1"/>
    <col min="4" max="4" width="9.625" style="555" customWidth="1"/>
    <col min="5" max="5" width="11.125" style="555" bestFit="1" customWidth="1"/>
    <col min="6" max="6" width="9.25390625" style="555" customWidth="1"/>
    <col min="7" max="9" width="9.00390625" style="555" customWidth="1"/>
    <col min="10" max="10" width="8.25390625" style="555" customWidth="1"/>
    <col min="11" max="11" width="7.00390625" style="555" customWidth="1"/>
    <col min="12" max="12" width="1.25" style="552" customWidth="1"/>
    <col min="13" max="13" width="9.00390625" style="556" customWidth="1"/>
    <col min="14" max="14" width="1.75390625" style="555" hidden="1" customWidth="1" outlineLevel="1"/>
    <col min="15" max="15" width="9.00390625" style="555" customWidth="1" collapsed="1"/>
    <col min="16" max="16" width="3.25390625" style="555" hidden="1" customWidth="1" outlineLevel="1"/>
    <col min="17" max="17" width="9.00390625" style="555" customWidth="1" collapsed="1"/>
    <col min="18" max="16384" width="9.00390625" style="555" customWidth="1"/>
  </cols>
  <sheetData>
    <row r="1" spans="1:13" s="553" customFormat="1" ht="7.5">
      <c r="A1" s="552"/>
      <c r="L1" s="552"/>
      <c r="M1" s="554"/>
    </row>
    <row r="5" spans="3:10" ht="16.5">
      <c r="C5" s="679" t="s">
        <v>628</v>
      </c>
      <c r="D5" s="679"/>
      <c r="E5" s="679"/>
      <c r="F5" s="679"/>
      <c r="G5" s="679"/>
      <c r="H5" s="679"/>
      <c r="I5" s="679"/>
      <c r="J5" s="679"/>
    </row>
    <row r="6" spans="2:14" ht="49.5">
      <c r="B6" s="680" t="str">
        <f>"  по отчету показателей надежности и качества оказываемых услуг на      долгосрочный период регулирования тарифов по передаче электрической энергии 
за "&amp;'Форма.1.3'!E7&amp;" г."</f>
        <v>  по отчету показателей надежности и качества оказываемых услуг на      долгосрочный период регулирования тарифов по передаче электрической энергии 
за 2015 г.</v>
      </c>
      <c r="C6" s="681"/>
      <c r="D6" s="681"/>
      <c r="E6" s="681"/>
      <c r="F6" s="681"/>
      <c r="G6" s="681"/>
      <c r="H6" s="681"/>
      <c r="I6" s="681"/>
      <c r="J6" s="681"/>
      <c r="K6" s="681"/>
      <c r="N6" s="557" t="s">
        <v>411</v>
      </c>
    </row>
    <row r="7" s="552" customFormat="1" ht="5.25">
      <c r="M7" s="558"/>
    </row>
    <row r="8" spans="6:7" ht="15.75">
      <c r="F8" s="559" t="str">
        <f>Содержание!C5</f>
        <v>ООО_ИнвестГрадСтрой</v>
      </c>
      <c r="G8" s="559"/>
    </row>
    <row r="9" s="552" customFormat="1" ht="5.25">
      <c r="M9" s="558"/>
    </row>
    <row r="10" spans="2:14" ht="66">
      <c r="B10" s="680" t="s">
        <v>257</v>
      </c>
      <c r="C10" s="682"/>
      <c r="D10" s="682"/>
      <c r="E10" s="682"/>
      <c r="F10" s="682"/>
      <c r="G10" s="682"/>
      <c r="H10" s="682"/>
      <c r="I10" s="682"/>
      <c r="J10" s="682"/>
      <c r="K10" s="682"/>
      <c r="N10" s="557" t="s">
        <v>412</v>
      </c>
    </row>
    <row r="11" spans="13:14" s="552" customFormat="1" ht="5.25">
      <c r="M11" s="558"/>
      <c r="N11" s="552" t="s">
        <v>410</v>
      </c>
    </row>
    <row r="12" spans="2:14" ht="49.5">
      <c r="B12" s="683" t="s">
        <v>258</v>
      </c>
      <c r="C12" s="683"/>
      <c r="D12" s="683"/>
      <c r="E12" s="683"/>
      <c r="F12" s="683"/>
      <c r="G12" s="683"/>
      <c r="H12" s="683"/>
      <c r="I12" s="683"/>
      <c r="J12" s="683"/>
      <c r="K12" s="683"/>
      <c r="N12" s="557" t="s">
        <v>411</v>
      </c>
    </row>
    <row r="13" s="552" customFormat="1" ht="5.25">
      <c r="M13" s="558"/>
    </row>
    <row r="14" spans="2:14" ht="49.5">
      <c r="B14" s="680" t="s">
        <v>259</v>
      </c>
      <c r="C14" s="680"/>
      <c r="D14" s="680"/>
      <c r="E14" s="680"/>
      <c r="F14" s="680"/>
      <c r="G14" s="680"/>
      <c r="H14" s="680"/>
      <c r="I14" s="680"/>
      <c r="J14" s="680"/>
      <c r="K14" s="680"/>
      <c r="N14" s="557" t="s">
        <v>411</v>
      </c>
    </row>
    <row r="15" s="552" customFormat="1" ht="5.25">
      <c r="M15" s="558"/>
    </row>
    <row r="16" spans="1:17" ht="20.25">
      <c r="A16" s="558"/>
      <c r="E16" s="560" t="s">
        <v>246</v>
      </c>
      <c r="L16" s="558"/>
      <c r="N16" s="556"/>
      <c r="O16" s="556"/>
      <c r="P16" s="556"/>
      <c r="Q16" s="556"/>
    </row>
    <row r="17" s="552" customFormat="1" ht="5.25">
      <c r="M17" s="558"/>
    </row>
    <row r="18" spans="2:11" ht="16.5">
      <c r="B18" s="680" t="s">
        <v>260</v>
      </c>
      <c r="C18" s="680"/>
      <c r="D18" s="680"/>
      <c r="E18" s="680"/>
      <c r="F18" s="680"/>
      <c r="G18" s="680"/>
      <c r="H18" s="680"/>
      <c r="I18" s="680"/>
      <c r="J18" s="680"/>
      <c r="K18" s="680"/>
    </row>
    <row r="19" s="552" customFormat="1" ht="5.25">
      <c r="M19" s="558"/>
    </row>
    <row r="20" spans="2:11" ht="16.5">
      <c r="B20" s="680" t="s">
        <v>261</v>
      </c>
      <c r="C20" s="680"/>
      <c r="D20" s="680"/>
      <c r="E20" s="680"/>
      <c r="F20" s="680"/>
      <c r="G20" s="680"/>
      <c r="H20" s="680"/>
      <c r="I20" s="680"/>
      <c r="J20" s="680"/>
      <c r="K20" s="680"/>
    </row>
    <row r="21" s="552" customFormat="1" ht="5.25">
      <c r="M21" s="558"/>
    </row>
    <row r="22" spans="1:17" s="562" customFormat="1" ht="15">
      <c r="A22" s="558"/>
      <c r="B22" s="561" t="s">
        <v>208</v>
      </c>
      <c r="E22" s="563"/>
      <c r="L22" s="558"/>
      <c r="M22" s="564"/>
      <c r="N22" s="564"/>
      <c r="O22" s="564"/>
      <c r="P22" s="564"/>
      <c r="Q22" s="564"/>
    </row>
    <row r="23" s="552" customFormat="1" ht="5.25">
      <c r="M23" s="558"/>
    </row>
    <row r="24" spans="1:17" s="553" customFormat="1" ht="16.5">
      <c r="A24" s="558"/>
      <c r="B24" s="565" t="str">
        <f>"Фактичесие значения Пп за "&amp;Содержание!I5&amp;" г.- определяются : "</f>
        <v>Фактичесие значения Пп за 2015 г.- определяются : </v>
      </c>
      <c r="D24" s="566"/>
      <c r="L24" s="558"/>
      <c r="M24" s="554"/>
      <c r="N24" s="554"/>
      <c r="O24" s="554"/>
      <c r="P24" s="554"/>
      <c r="Q24" s="554"/>
    </row>
    <row r="25" s="552" customFormat="1" ht="5.25">
      <c r="M25" s="558"/>
    </row>
    <row r="26" spans="1:17" ht="20.25">
      <c r="A26" s="558"/>
      <c r="B26" s="567" t="s">
        <v>247</v>
      </c>
      <c r="C26" s="568">
        <f>SUM('Форма.1.1'!D6:D17)/MAX('Форма.1.1'!E6:E17)</f>
        <v>0.646921052631579</v>
      </c>
      <c r="D26" s="569" t="str">
        <f>"= СУММА ("&amp;'Форма.1.1'!D6&amp;"+"&amp;'Форма.1.1'!D7&amp;"+"&amp;'Форма.1.1'!D8&amp;"+"&amp;'Форма.1.1'!D9&amp;"+"&amp;'Форма.1.1'!D10&amp;"+"&amp;'Форма.1.1'!D11&amp;"+"&amp;'Форма.1.1'!D12&amp;"+"&amp;'Форма.1.1'!D13&amp;"+"&amp;'Форма.1.1'!D14&amp;"+"&amp;'Форма.1.1'!D15&amp;"+"&amp;'Форма.1.1'!D16&amp;"+"&amp;'Форма.1.1'!D17&amp;") / "</f>
        <v>= СУММА (0+0+0+0+0+11+0+0+0+13,583+0+0) / </v>
      </c>
      <c r="L26" s="558"/>
      <c r="N26" s="556"/>
      <c r="O26" s="556"/>
      <c r="P26" s="556"/>
      <c r="Q26" s="556"/>
    </row>
    <row r="27" spans="1:17" ht="18.75">
      <c r="A27" s="558"/>
      <c r="B27" s="567"/>
      <c r="C27" s="570" t="str">
        <f>"/ МАКС ("&amp;'Форма.1.1'!E6&amp;"+"&amp;'Форма.1.1'!E7&amp;"+"&amp;'Форма.1.1'!E8&amp;"+"&amp;'Форма.1.1'!E9&amp;"+"&amp;'Форма.1.1'!E10&amp;"+"&amp;'Форма.1.1'!E11&amp;"+"&amp;'Форма.1.1'!E12&amp;"+"&amp;'Форма.1.1'!E13&amp;"+"&amp;'Форма.1.1'!E14&amp;"+"&amp;'Форма.1.1'!E15&amp;"+"&amp;'Форма.1.1'!E16&amp;"+"&amp;'Форма.1.1'!E17&amp;")"</f>
        <v>/ МАКС (38+38+38+38+38+38+38+38+38+38+38+38)</v>
      </c>
      <c r="D27" s="569"/>
      <c r="L27" s="558"/>
      <c r="N27" s="556"/>
      <c r="O27" s="556"/>
      <c r="P27" s="556"/>
      <c r="Q27" s="556"/>
    </row>
    <row r="28" s="552" customFormat="1" ht="5.25">
      <c r="M28" s="558"/>
    </row>
    <row r="29" spans="2:11" ht="16.5">
      <c r="B29" s="571"/>
      <c r="C29" s="572" t="s">
        <v>629</v>
      </c>
      <c r="D29" s="573"/>
      <c r="E29" s="573"/>
      <c r="F29" s="573"/>
      <c r="G29" s="574"/>
      <c r="H29" s="575"/>
      <c r="I29" s="573"/>
      <c r="J29" s="573"/>
      <c r="K29" s="573"/>
    </row>
    <row r="30" s="552" customFormat="1" ht="5.25">
      <c r="M30" s="558"/>
    </row>
    <row r="31" ht="15.75">
      <c r="B31" s="576" t="str">
        <f>"Плановый показатель надежности "&amp;Содержание!C5&amp;" на "&amp;Содержание!I5&amp;" год"</f>
        <v>Плановый показатель надежности ООО_ИнвестГрадСтрой на 2015 год</v>
      </c>
    </row>
    <row r="32" spans="2:5" ht="23.25">
      <c r="B32" s="567" t="s">
        <v>250</v>
      </c>
      <c r="C32" s="568">
        <f>ROUND('Форма.1.3'!F10,4)</f>
        <v>0.4858</v>
      </c>
      <c r="D32" s="577" t="s">
        <v>251</v>
      </c>
      <c r="E32" s="578" t="str">
        <f>C32&amp;" ≤ "&amp;C32*(1+0.35)&amp;" = "&amp;C32&amp;" х (1 + 0,35)"</f>
        <v>0,4858 ≤ 0,65583 = 0,4858 х (1 + 0,35)</v>
      </c>
    </row>
    <row r="33" ht="15.75">
      <c r="E33" s="578" t="str">
        <f>C32&amp;" ≥ "&amp;C32*(1-0.35)&amp;" = "&amp;C32&amp;" х (1 - 0,35)"</f>
        <v>0,4858 ≥ 0,31577 = 0,4858 х (1 - 0,35)</v>
      </c>
    </row>
    <row r="34" spans="4:13" s="552" customFormat="1" ht="5.25">
      <c r="D34" s="579"/>
      <c r="M34" s="558"/>
    </row>
    <row r="35" spans="2:18" ht="15.75">
      <c r="B35" s="580" t="s">
        <v>630</v>
      </c>
      <c r="Q35" s="581"/>
      <c r="R35" s="582" t="s">
        <v>631</v>
      </c>
    </row>
    <row r="36" spans="2:13" s="552" customFormat="1" ht="5.25"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M36" s="558"/>
    </row>
    <row r="37" spans="2:11" ht="16.5">
      <c r="B37" s="683" t="s">
        <v>262</v>
      </c>
      <c r="C37" s="683"/>
      <c r="D37" s="683"/>
      <c r="E37" s="683"/>
      <c r="F37" s="683"/>
      <c r="G37" s="683"/>
      <c r="H37" s="683"/>
      <c r="I37" s="683"/>
      <c r="J37" s="683"/>
      <c r="K37" s="683"/>
    </row>
    <row r="38" s="552" customFormat="1" ht="5.25">
      <c r="M38" s="558"/>
    </row>
    <row r="39" spans="2:11" ht="16.5">
      <c r="B39" s="680" t="s">
        <v>263</v>
      </c>
      <c r="C39" s="680"/>
      <c r="D39" s="680"/>
      <c r="E39" s="680"/>
      <c r="F39" s="680"/>
      <c r="G39" s="680"/>
      <c r="H39" s="680"/>
      <c r="I39" s="680"/>
      <c r="J39" s="680"/>
      <c r="K39" s="680"/>
    </row>
    <row r="40" s="552" customFormat="1" ht="5.25">
      <c r="M40" s="558"/>
    </row>
    <row r="41" ht="20.25">
      <c r="D41" s="560" t="s">
        <v>248</v>
      </c>
    </row>
    <row r="42" s="552" customFormat="1" ht="5.25">
      <c r="M42" s="558"/>
    </row>
    <row r="43" spans="2:11" ht="16.5">
      <c r="B43" s="680" t="s">
        <v>264</v>
      </c>
      <c r="C43" s="680"/>
      <c r="D43" s="680"/>
      <c r="E43" s="680"/>
      <c r="F43" s="680"/>
      <c r="G43" s="680"/>
      <c r="H43" s="680"/>
      <c r="I43" s="680"/>
      <c r="J43" s="680"/>
      <c r="K43" s="680"/>
    </row>
    <row r="44" s="552" customFormat="1" ht="5.25">
      <c r="M44" s="558"/>
    </row>
    <row r="45" spans="2:11" ht="16.5">
      <c r="B45" s="680" t="s">
        <v>265</v>
      </c>
      <c r="C45" s="680"/>
      <c r="D45" s="680"/>
      <c r="E45" s="680"/>
      <c r="F45" s="680"/>
      <c r="G45" s="680"/>
      <c r="H45" s="680"/>
      <c r="I45" s="680"/>
      <c r="J45" s="680"/>
      <c r="K45" s="680"/>
    </row>
    <row r="46" s="552" customFormat="1" ht="5.25">
      <c r="M46" s="558"/>
    </row>
    <row r="47" spans="2:11" ht="16.5">
      <c r="B47" s="680" t="s">
        <v>266</v>
      </c>
      <c r="C47" s="680"/>
      <c r="D47" s="680"/>
      <c r="E47" s="680"/>
      <c r="F47" s="680"/>
      <c r="G47" s="680"/>
      <c r="H47" s="680"/>
      <c r="I47" s="680"/>
      <c r="J47" s="680"/>
      <c r="K47" s="680"/>
    </row>
    <row r="48" s="552" customFormat="1" ht="5.25">
      <c r="M48" s="558"/>
    </row>
    <row r="49" spans="1:17" ht="19.5">
      <c r="A49" s="558"/>
      <c r="C49" s="390" t="s">
        <v>449</v>
      </c>
      <c r="J49" s="584" t="s">
        <v>448</v>
      </c>
      <c r="L49" s="558"/>
      <c r="N49" s="585"/>
      <c r="O49" s="556"/>
      <c r="P49" s="556"/>
      <c r="Q49" s="556"/>
    </row>
    <row r="50" spans="2:4" ht="16.5">
      <c r="B50" s="565"/>
      <c r="C50" s="571"/>
      <c r="D50" s="555" t="s">
        <v>632</v>
      </c>
    </row>
    <row r="51" spans="1:17" ht="18.75">
      <c r="A51" s="558"/>
      <c r="C51" s="555" t="s">
        <v>445</v>
      </c>
      <c r="D51" s="586">
        <f>0.4*'Форма.3.1'!D10+0.4*'Форма.3.2'!D10+0.2*'Форма.3.3'!D10</f>
        <v>1</v>
      </c>
      <c r="E51" s="555" t="str">
        <f>"= 0,4 * "&amp;ROUND('Форма.3.1'!D10,3)&amp;" + 0,4 * "&amp;ROUND('Форма.3.2'!D10,3)&amp;" + 0,2 * "&amp;ROUND('Форма.3.3'!D10,3)</f>
        <v>= 0,4 * 1 + 0,4 * 1 + 0,2 * 1</v>
      </c>
      <c r="L51" s="555"/>
      <c r="M51" s="558"/>
      <c r="N51" s="556"/>
      <c r="O51" s="556"/>
      <c r="P51" s="556"/>
      <c r="Q51" s="556"/>
    </row>
    <row r="52" spans="2:4" ht="16.5">
      <c r="B52" s="565"/>
      <c r="C52" s="571"/>
      <c r="D52" s="555" t="s">
        <v>633</v>
      </c>
    </row>
    <row r="53" spans="1:17" ht="18.75">
      <c r="A53" s="558"/>
      <c r="C53" s="555" t="s">
        <v>445</v>
      </c>
      <c r="D53" s="587">
        <f>'Форма.1.3'!F13</f>
        <v>1</v>
      </c>
      <c r="E53" s="588" t="s">
        <v>251</v>
      </c>
      <c r="F53" s="578" t="str">
        <f>D53&amp;" ≤ "&amp;D53*(1+0.35)&amp;" = "&amp;D53&amp;" х (1 + 0,35)"</f>
        <v>1 ≤ 1,35 = 1 х (1 + 0,35)</v>
      </c>
      <c r="G53" s="578"/>
      <c r="H53" s="578"/>
      <c r="I53" s="589"/>
      <c r="J53" s="589"/>
      <c r="K53" s="589"/>
      <c r="L53" s="555"/>
      <c r="M53" s="558"/>
      <c r="N53" s="556"/>
      <c r="O53" s="556"/>
      <c r="P53" s="556"/>
      <c r="Q53" s="556"/>
    </row>
    <row r="54" spans="2:13" s="552" customFormat="1" ht="15.75">
      <c r="B54" s="578"/>
      <c r="C54" s="578"/>
      <c r="D54" s="582"/>
      <c r="E54" s="555"/>
      <c r="F54" s="578" t="str">
        <f>D53&amp;" ≥ "&amp;D53*(1-0.35)&amp;" = "&amp;D53&amp;" х (1 - 0,35)"</f>
        <v>1 ≥ 0,65 = 1 х (1 - 0,35)</v>
      </c>
      <c r="G54" s="555"/>
      <c r="H54" s="555"/>
      <c r="I54" s="555"/>
      <c r="J54" s="578"/>
      <c r="K54" s="578"/>
      <c r="M54" s="558"/>
    </row>
    <row r="55" spans="4:13" s="552" customFormat="1" ht="5.25">
      <c r="D55" s="579"/>
      <c r="M55" s="558"/>
    </row>
    <row r="56" spans="3:18" ht="15.75">
      <c r="C56" s="582" t="s">
        <v>630</v>
      </c>
      <c r="Q56" s="581"/>
      <c r="R56" s="582" t="s">
        <v>631</v>
      </c>
    </row>
    <row r="57" spans="2:13" s="552" customFormat="1" ht="5.25"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M57" s="558"/>
    </row>
    <row r="58" spans="2:4" ht="16.5">
      <c r="B58" s="565"/>
      <c r="C58" s="571"/>
      <c r="D58" s="582" t="s">
        <v>634</v>
      </c>
    </row>
    <row r="59" spans="2:13" s="552" customFormat="1" ht="5.25"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M59" s="558"/>
    </row>
    <row r="60" spans="2:11" ht="15.75">
      <c r="B60" s="561" t="s">
        <v>446</v>
      </c>
      <c r="C60" s="561"/>
      <c r="D60" s="562"/>
      <c r="E60" s="562"/>
      <c r="F60" s="562"/>
      <c r="G60" s="562"/>
      <c r="H60" s="562"/>
      <c r="I60" s="562"/>
      <c r="J60" s="562"/>
      <c r="K60" s="562"/>
    </row>
    <row r="61" spans="2:11" ht="18.75">
      <c r="B61" s="562" t="s">
        <v>651</v>
      </c>
      <c r="C61" s="562"/>
      <c r="D61" s="562"/>
      <c r="E61" s="562" t="s">
        <v>652</v>
      </c>
      <c r="F61" s="562"/>
      <c r="G61" s="562"/>
      <c r="H61" s="562"/>
      <c r="I61" s="562"/>
      <c r="J61" s="590"/>
      <c r="K61" s="590" t="s">
        <v>447</v>
      </c>
    </row>
    <row r="62" spans="2:11" ht="16.5">
      <c r="B62" s="562"/>
      <c r="C62" s="590" t="s">
        <v>653</v>
      </c>
      <c r="D62" s="591">
        <f>'Форма.3.1'!D10</f>
        <v>1</v>
      </c>
      <c r="E62" s="562" t="s">
        <v>654</v>
      </c>
      <c r="F62" s="562"/>
      <c r="G62" s="562"/>
      <c r="H62" s="562"/>
      <c r="I62" s="562"/>
      <c r="J62" s="562"/>
      <c r="K62" s="562"/>
    </row>
    <row r="63" spans="2:13" s="552" customFormat="1" ht="16.5">
      <c r="B63" s="562"/>
      <c r="C63" s="562"/>
      <c r="D63" s="562"/>
      <c r="E63" s="562"/>
      <c r="F63" s="562"/>
      <c r="G63" s="590" t="s">
        <v>655</v>
      </c>
      <c r="H63" s="562" t="str">
        <f>" = "&amp;'Форма.3.1'!D8&amp;" / МАКС ( 1 ; ( "&amp;'Форма.3.1'!D8&amp;" - "&amp;'Форма.3.1'!D9&amp;" ) )"</f>
        <v> = 0 / МАКС ( 1 ; ( 0 - 0 ) )</v>
      </c>
      <c r="I63" s="562"/>
      <c r="J63" s="562"/>
      <c r="K63" s="562"/>
      <c r="M63" s="558"/>
    </row>
    <row r="64" s="552" customFormat="1" ht="5.25">
      <c r="M64" s="558"/>
    </row>
    <row r="65" spans="2:11" ht="15.75">
      <c r="B65" s="561" t="s">
        <v>665</v>
      </c>
      <c r="C65" s="561"/>
      <c r="D65" s="562"/>
      <c r="E65" s="562"/>
      <c r="F65" s="562"/>
      <c r="G65" s="562"/>
      <c r="H65" s="562"/>
      <c r="I65" s="562"/>
      <c r="J65" s="562"/>
      <c r="K65" s="562"/>
    </row>
    <row r="66" spans="2:11" ht="18.75">
      <c r="B66" s="562" t="s">
        <v>664</v>
      </c>
      <c r="C66" s="562"/>
      <c r="D66" s="562"/>
      <c r="E66" s="562"/>
      <c r="F66" s="562" t="s">
        <v>656</v>
      </c>
      <c r="G66" s="562"/>
      <c r="H66" s="562"/>
      <c r="I66" s="562"/>
      <c r="J66" s="590"/>
      <c r="K66" s="590" t="s">
        <v>450</v>
      </c>
    </row>
    <row r="67" spans="2:11" ht="16.5">
      <c r="B67" s="562"/>
      <c r="C67" s="590" t="s">
        <v>657</v>
      </c>
      <c r="D67" s="591">
        <f>'Форма.3.2'!D10</f>
        <v>1</v>
      </c>
      <c r="E67" s="562" t="s">
        <v>658</v>
      </c>
      <c r="F67" s="562"/>
      <c r="G67" s="562"/>
      <c r="H67" s="562"/>
      <c r="I67" s="562"/>
      <c r="J67" s="562"/>
      <c r="K67" s="562"/>
    </row>
    <row r="68" spans="2:11" ht="16.5">
      <c r="B68" s="562"/>
      <c r="C68" s="562"/>
      <c r="D68" s="562"/>
      <c r="E68" s="562"/>
      <c r="F68" s="562"/>
      <c r="G68" s="590" t="s">
        <v>659</v>
      </c>
      <c r="H68" s="562" t="str">
        <f>" = "&amp;'Форма.3.2'!D8&amp;" / МАКС ( 1 ; ( "&amp;'Форма.3.2'!D8&amp;" - "&amp;'Форма.3.2'!D9&amp;" ) )"</f>
        <v> = 0 / МАКС ( 1 ; ( 0 - 0 ) )</v>
      </c>
      <c r="I68" s="562"/>
      <c r="J68" s="562"/>
      <c r="K68" s="562"/>
    </row>
    <row r="69" s="552" customFormat="1" ht="5.25">
      <c r="M69" s="558"/>
    </row>
    <row r="70" spans="2:11" ht="15.75">
      <c r="B70" s="561" t="s">
        <v>666</v>
      </c>
      <c r="C70" s="561"/>
      <c r="D70" s="562"/>
      <c r="E70" s="562"/>
      <c r="F70" s="562"/>
      <c r="G70" s="562"/>
      <c r="H70" s="562"/>
      <c r="I70" s="562"/>
      <c r="J70" s="562"/>
      <c r="K70" s="562"/>
    </row>
    <row r="71" spans="2:11" ht="16.5">
      <c r="B71" s="562" t="s">
        <v>667</v>
      </c>
      <c r="C71" s="562"/>
      <c r="D71" s="562"/>
      <c r="E71" s="562"/>
      <c r="F71" s="562" t="s">
        <v>660</v>
      </c>
      <c r="G71" s="562"/>
      <c r="H71" s="562"/>
      <c r="I71" s="562"/>
      <c r="J71" s="590"/>
      <c r="K71" s="590" t="s">
        <v>448</v>
      </c>
    </row>
    <row r="72" spans="2:15" ht="17.25">
      <c r="B72" s="562"/>
      <c r="C72" s="590" t="s">
        <v>661</v>
      </c>
      <c r="D72" s="591">
        <f>'Форма.3.3'!D10</f>
        <v>1</v>
      </c>
      <c r="E72" s="562" t="s">
        <v>662</v>
      </c>
      <c r="F72" s="562"/>
      <c r="G72" s="562"/>
      <c r="H72" s="562"/>
      <c r="I72" s="562"/>
      <c r="J72" s="562"/>
      <c r="K72" s="562"/>
      <c r="O72" s="592"/>
    </row>
    <row r="73" spans="2:11" ht="16.5">
      <c r="B73" s="562"/>
      <c r="C73" s="562"/>
      <c r="D73" s="562"/>
      <c r="E73" s="562"/>
      <c r="F73" s="562"/>
      <c r="G73" s="590" t="s">
        <v>663</v>
      </c>
      <c r="H73" s="562" t="str">
        <f>" = "&amp;'Форма.3.3'!D8&amp;" / МАКС ( 1 ; ( "&amp;'Форма.3.3'!D8&amp;" - "&amp;'Форма.3.3'!D9&amp;" ) )"</f>
        <v> = 0 / МАКС ( 1 ; ( 0 - 0 ) )</v>
      </c>
      <c r="I73" s="562"/>
      <c r="J73" s="562"/>
      <c r="K73" s="562"/>
    </row>
    <row r="74" s="552" customFormat="1" ht="5.25">
      <c r="M74" s="558"/>
    </row>
    <row r="75" spans="2:3" ht="18">
      <c r="B75" s="593" t="s">
        <v>635</v>
      </c>
      <c r="C75" s="571"/>
    </row>
    <row r="76" ht="15.75">
      <c r="C76" s="555" t="s">
        <v>452</v>
      </c>
    </row>
    <row r="77" ht="19.5">
      <c r="D77" s="592" t="s">
        <v>453</v>
      </c>
    </row>
    <row r="78" s="552" customFormat="1" ht="5.25">
      <c r="M78" s="558"/>
    </row>
    <row r="79" spans="2:4" ht="16.5">
      <c r="B79" s="565"/>
      <c r="C79" s="571"/>
      <c r="D79" s="555" t="s">
        <v>632</v>
      </c>
    </row>
    <row r="80" spans="1:18" s="578" customFormat="1" ht="20.25">
      <c r="A80" s="552"/>
      <c r="B80" s="553"/>
      <c r="C80" s="594" t="s">
        <v>454</v>
      </c>
      <c r="D80" s="595">
        <f>0.1*'Форма.2.1'!P27+0.7*'Форма.2.2'!P22+0.2*'Форма.2.3'!P28</f>
        <v>0.8975</v>
      </c>
      <c r="E80" s="578" t="str">
        <f>" = 0,1 х "&amp;ROUND('Форма.2.1'!P27,3)&amp;" + 0,7 х "&amp;ROUND('Форма.2.2'!P22,3)&amp;" + 0,2 х "&amp;ROUND('Форма.2.3'!P28,3)&amp;""</f>
        <v> = 0,1 х 2 + 0,7 х 0,425 + 0,2 х 2</v>
      </c>
      <c r="M80" s="558"/>
      <c r="O80" s="578">
        <f>0.1*'Форма.2.1'!P27+0.7*'Форма.2.2'!P22+0.2*'Форма.2.3'!P28</f>
        <v>0.8975</v>
      </c>
      <c r="R80" s="578" t="s">
        <v>649</v>
      </c>
    </row>
    <row r="81" s="552" customFormat="1" ht="5.25">
      <c r="M81" s="558"/>
    </row>
    <row r="82" spans="2:4" ht="16.5">
      <c r="B82" s="565"/>
      <c r="C82" s="571"/>
      <c r="D82" s="555" t="s">
        <v>633</v>
      </c>
    </row>
    <row r="83" spans="1:17" ht="18.75">
      <c r="A83" s="558"/>
      <c r="C83" s="555" t="s">
        <v>445</v>
      </c>
      <c r="D83" s="587">
        <f>'Форма.1.3'!F17</f>
        <v>0.8975</v>
      </c>
      <c r="E83" s="588" t="s">
        <v>251</v>
      </c>
      <c r="F83" s="578" t="str">
        <f>D83&amp;" ≤ "&amp;D83*(1+0.35)&amp;" = "&amp;D83&amp;" х (1 + 0,35)"</f>
        <v>0,8975 ≤ 1,211625 = 0,8975 х (1 + 0,35)</v>
      </c>
      <c r="G83" s="578"/>
      <c r="H83" s="578"/>
      <c r="I83" s="589"/>
      <c r="J83" s="589"/>
      <c r="K83" s="589"/>
      <c r="L83" s="555"/>
      <c r="M83" s="558"/>
      <c r="N83" s="556"/>
      <c r="O83" s="556"/>
      <c r="P83" s="556"/>
      <c r="Q83" s="556"/>
    </row>
    <row r="84" spans="2:13" s="552" customFormat="1" ht="15.75">
      <c r="B84" s="578"/>
      <c r="C84" s="578"/>
      <c r="D84" s="582"/>
      <c r="E84" s="555"/>
      <c r="F84" s="578" t="str">
        <f>D83&amp;" ≥ "&amp;D83*(1-0.35)&amp;" = "&amp;D83&amp;" х (1 - 0,35)"</f>
        <v>0,8975 ≥ 0,583375 = 0,8975 х (1 - 0,35)</v>
      </c>
      <c r="G84" s="555"/>
      <c r="H84" s="555"/>
      <c r="I84" s="555"/>
      <c r="J84" s="578"/>
      <c r="K84" s="578"/>
      <c r="M84" s="558"/>
    </row>
    <row r="85" ht="15.75">
      <c r="C85" s="555" t="s">
        <v>650</v>
      </c>
    </row>
    <row r="86" ht="15.75">
      <c r="D86" s="596" t="s">
        <v>636</v>
      </c>
    </row>
    <row r="87" spans="4:18" ht="15.75">
      <c r="D87" s="582" t="s">
        <v>637</v>
      </c>
      <c r="Q87" s="581"/>
      <c r="R87" s="582" t="s">
        <v>631</v>
      </c>
    </row>
    <row r="88" spans="4:13" s="552" customFormat="1" ht="5.25">
      <c r="D88" s="579"/>
      <c r="M88" s="558"/>
    </row>
    <row r="89" spans="2:3" ht="16.5">
      <c r="B89" s="565" t="s">
        <v>455</v>
      </c>
      <c r="C89" s="571"/>
    </row>
    <row r="90" ht="15.75">
      <c r="C90" s="555" t="s">
        <v>456</v>
      </c>
    </row>
    <row r="91" ht="15.75">
      <c r="B91" s="597" t="str">
        <f>"        = ЕСЛИ ( И (Ф = 0 ; П = 0 ) ; 100 ; ( ЕСЛИ ( И (Ф = 0 ; П &gt; 0 ) ; 120 ; Ф / П * 100 ) ) )"</f>
        <v>        = ЕСЛИ ( И (Ф = 0 ; П = 0 ) ; 100 ; ( ЕСЛИ ( И (Ф = 0 ; П &gt; 0 ) ; 120 ; Ф / П * 100 ) ) )</v>
      </c>
    </row>
    <row r="92" s="552" customFormat="1" ht="5.25">
      <c r="M92" s="558"/>
    </row>
    <row r="93" spans="2:3" ht="18.75">
      <c r="B93" s="598" t="s">
        <v>249</v>
      </c>
      <c r="C93" s="560"/>
    </row>
    <row r="94" spans="1:13" s="553" customFormat="1" ht="15">
      <c r="A94" s="552"/>
      <c r="B94" s="562"/>
      <c r="L94" s="552"/>
      <c r="M94" s="554"/>
    </row>
    <row r="95" ht="15.75"/>
    <row r="96" spans="4:7" ht="16.5">
      <c r="D96" s="599"/>
      <c r="F96" s="582"/>
      <c r="G96" s="582"/>
    </row>
    <row r="97" ht="15.75">
      <c r="B97" s="578"/>
    </row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s="552" customFormat="1" ht="5.25">
      <c r="M117" s="558"/>
    </row>
    <row r="121" ht="15.75"/>
    <row r="122" ht="15.75"/>
    <row r="123" ht="15.75"/>
    <row r="124" ht="15.75"/>
    <row r="125" ht="15.75"/>
    <row r="126" ht="15.75"/>
    <row r="127" ht="15.75"/>
    <row r="128" ht="15.75"/>
    <row r="129" spans="1:13" s="578" customFormat="1" ht="20.25">
      <c r="A129" s="552"/>
      <c r="F129" s="600" t="s">
        <v>457</v>
      </c>
      <c r="G129" s="600"/>
      <c r="L129" s="552"/>
      <c r="M129" s="601"/>
    </row>
    <row r="130" ht="15.75"/>
    <row r="131" ht="15.75">
      <c r="C131" s="602"/>
    </row>
    <row r="132" ht="15.75"/>
    <row r="133" ht="15.75"/>
    <row r="134" ht="15.75"/>
    <row r="135" ht="15.75"/>
    <row r="136" ht="15.75"/>
    <row r="137" ht="15.75"/>
    <row r="138" ht="15.75"/>
    <row r="139" ht="15.75">
      <c r="B139" s="562" t="s">
        <v>252</v>
      </c>
    </row>
    <row r="140" ht="15.75">
      <c r="B140" s="562" t="s">
        <v>253</v>
      </c>
    </row>
    <row r="141" spans="1:13" s="578" customFormat="1" ht="20.25">
      <c r="A141" s="552"/>
      <c r="C141" s="594" t="s">
        <v>459</v>
      </c>
      <c r="D141" s="603">
        <f>'Форма.4.2'!D10*0.65+'Форма.4.2'!D12*0.25+'Форма.4.2'!D13*0.1</f>
        <v>0</v>
      </c>
      <c r="E141" s="578" t="str">
        <f>" = 0,65 * "&amp;ROUND('Форма.4.2'!D10,3)&amp;" + 0,25 * "&amp;ROUND('Форма.4.2'!D12,3)&amp;" + 0,1 * "&amp;ROUND('Форма.4.2'!D13,3)</f>
        <v> = 0,65 * 0 + 0,25 * 0 + 0,1 * 0</v>
      </c>
      <c r="M141" s="558"/>
    </row>
    <row r="142" s="552" customFormat="1" ht="5.25">
      <c r="M142" s="558"/>
    </row>
    <row r="143" spans="1:20" s="578" customFormat="1" ht="15.75">
      <c r="A143" s="552"/>
      <c r="C143" s="582" t="s">
        <v>638</v>
      </c>
      <c r="M143" s="558"/>
      <c r="Q143" s="581"/>
      <c r="R143" s="582" t="s">
        <v>631</v>
      </c>
      <c r="S143" s="555"/>
      <c r="T143" s="555"/>
    </row>
    <row r="144" s="552" customFormat="1" ht="5.25">
      <c r="M144" s="558"/>
    </row>
    <row r="145" spans="2:16" ht="48.75" customHeight="1">
      <c r="B145" s="684" t="str">
        <f>"Фактические значения показателей за "&amp;G147&amp;" год и плановые значения показателей надежности и качества услуг на каждый расчетный период с "&amp;H147&amp;" года по "&amp;K147&amp;" году представлены в таблице по форме 1.3 Методических указаний"</f>
        <v>Фактические значения показателей за 2015 год и плановые значения показателей надежности и качества услуг на каждый расчетный период с 2015 года по 2018 году представлены в таблице по форме 1.3 Методических указаний</v>
      </c>
      <c r="C145" s="684"/>
      <c r="D145" s="684"/>
      <c r="E145" s="684"/>
      <c r="F145" s="684"/>
      <c r="G145" s="684"/>
      <c r="H145" s="684"/>
      <c r="I145" s="684"/>
      <c r="J145" s="684"/>
      <c r="P145" s="604" t="s">
        <v>458</v>
      </c>
    </row>
    <row r="146" s="552" customFormat="1" ht="5.25">
      <c r="M146" s="558"/>
    </row>
    <row r="147" spans="1:13" s="604" customFormat="1" ht="15.75">
      <c r="A147" s="605"/>
      <c r="B147" s="685" t="s">
        <v>254</v>
      </c>
      <c r="C147" s="687" t="s">
        <v>11</v>
      </c>
      <c r="D147" s="688"/>
      <c r="E147" s="688"/>
      <c r="F147" s="689"/>
      <c r="G147" s="606">
        <f>'Форма.1.3'!E7</f>
        <v>2015</v>
      </c>
      <c r="H147" s="606">
        <f>'Форма.1.3'!F7</f>
        <v>2015</v>
      </c>
      <c r="I147" s="606">
        <f>'Форма.1.3'!G7</f>
        <v>2016</v>
      </c>
      <c r="J147" s="606">
        <f>'Форма.1.3'!H7</f>
        <v>2017</v>
      </c>
      <c r="K147" s="606">
        <f>'Форма.1.3'!I7</f>
        <v>2018</v>
      </c>
      <c r="M147" s="607"/>
    </row>
    <row r="148" spans="1:13" s="604" customFormat="1" ht="15.75">
      <c r="A148" s="605"/>
      <c r="B148" s="686"/>
      <c r="C148" s="690"/>
      <c r="D148" s="691"/>
      <c r="E148" s="691"/>
      <c r="F148" s="692"/>
      <c r="G148" s="606" t="str">
        <f>'Форма.1.3'!E9</f>
        <v>факт</v>
      </c>
      <c r="H148" s="606" t="str">
        <f>'Форма.1.3'!F9</f>
        <v>план</v>
      </c>
      <c r="I148" s="606" t="str">
        <f>'Форма.1.3'!G9</f>
        <v>план</v>
      </c>
      <c r="J148" s="606" t="str">
        <f>'Форма.1.3'!H9</f>
        <v>план</v>
      </c>
      <c r="K148" s="606" t="str">
        <f>'Форма.1.3'!I9</f>
        <v>план</v>
      </c>
      <c r="M148" s="607"/>
    </row>
    <row r="149" spans="1:16" s="604" customFormat="1" ht="53.25" customHeight="1">
      <c r="A149" s="605"/>
      <c r="B149" s="606" t="s">
        <v>177</v>
      </c>
      <c r="C149" s="693" t="s">
        <v>206</v>
      </c>
      <c r="D149" s="694"/>
      <c r="E149" s="694"/>
      <c r="F149" s="695"/>
      <c r="G149" s="608">
        <f>'Форма.1.3'!E10</f>
        <v>0.646921052631579</v>
      </c>
      <c r="H149" s="608">
        <f>'Форма.1.3'!F10</f>
        <v>0.4858</v>
      </c>
      <c r="I149" s="608">
        <f>'Форма.1.3'!G10</f>
        <v>0.4785</v>
      </c>
      <c r="J149" s="608">
        <f>'Форма.1.3'!H10</f>
        <v>0.4713</v>
      </c>
      <c r="K149" s="608">
        <f>'Форма.1.3'!I10</f>
        <v>0.4642</v>
      </c>
      <c r="M149" s="607"/>
      <c r="P149" s="604" t="s">
        <v>458</v>
      </c>
    </row>
    <row r="150" spans="1:16" s="604" customFormat="1" ht="57" customHeight="1">
      <c r="A150" s="605"/>
      <c r="B150" s="606" t="s">
        <v>174</v>
      </c>
      <c r="C150" s="696" t="s">
        <v>255</v>
      </c>
      <c r="D150" s="697"/>
      <c r="E150" s="697"/>
      <c r="F150" s="698"/>
      <c r="G150" s="608">
        <f>'Форма.1.3'!E13</f>
        <v>1</v>
      </c>
      <c r="H150" s="608">
        <f>'Форма.1.3'!F13</f>
        <v>1</v>
      </c>
      <c r="I150" s="608">
        <f>'Форма.1.3'!G13</f>
        <v>1</v>
      </c>
      <c r="J150" s="608">
        <f>'Форма.1.3'!H13</f>
        <v>1</v>
      </c>
      <c r="K150" s="608">
        <f>'Форма.1.3'!I13</f>
        <v>1</v>
      </c>
      <c r="M150" s="607"/>
      <c r="P150" s="604" t="s">
        <v>458</v>
      </c>
    </row>
    <row r="151" spans="1:16" s="604" customFormat="1" ht="57" customHeight="1">
      <c r="A151" s="605"/>
      <c r="B151" s="606">
        <v>3</v>
      </c>
      <c r="C151" s="693" t="s">
        <v>207</v>
      </c>
      <c r="D151" s="694"/>
      <c r="E151" s="694"/>
      <c r="F151" s="695"/>
      <c r="G151" s="606">
        <f>'Форма.1.3'!E17</f>
        <v>0.8975</v>
      </c>
      <c r="H151" s="606">
        <f>'Форма.1.3'!F17</f>
        <v>0.8975</v>
      </c>
      <c r="I151" s="606">
        <f>'Форма.1.3'!G17</f>
        <v>0.8975</v>
      </c>
      <c r="J151" s="606">
        <f>'Форма.1.3'!H17</f>
        <v>0.8975</v>
      </c>
      <c r="K151" s="606">
        <f>'Форма.1.3'!I17</f>
        <v>0.8975</v>
      </c>
      <c r="M151" s="607"/>
      <c r="P151" s="604" t="s">
        <v>458</v>
      </c>
    </row>
    <row r="152" ht="15.75"/>
    <row r="153" ht="15.75"/>
    <row r="154" spans="1:13" s="27" customFormat="1" ht="5.25">
      <c r="A154" s="28"/>
      <c r="B154" s="28"/>
      <c r="C154" s="28"/>
      <c r="D154" s="28"/>
      <c r="E154" s="28"/>
      <c r="F154" s="356"/>
      <c r="M154" s="35"/>
    </row>
    <row r="155" spans="1:13" s="31" customFormat="1" ht="15.75">
      <c r="A155" s="28"/>
      <c r="B155" s="621" t="str">
        <f>Содержание!$C$27</f>
        <v>Директор</v>
      </c>
      <c r="C155" s="621"/>
      <c r="D155" s="621"/>
      <c r="E155" s="621"/>
      <c r="F155" s="357"/>
      <c r="G155" s="392" t="s">
        <v>88</v>
      </c>
      <c r="H155" s="8"/>
      <c r="J155" s="8" t="str">
        <f>Содержание!$G$27</f>
        <v>Фролов А.А.</v>
      </c>
      <c r="M155" s="10"/>
    </row>
    <row r="156" spans="1:13" s="31" customFormat="1" ht="15.75">
      <c r="A156" s="28"/>
      <c r="B156" s="347"/>
      <c r="C156" s="392" t="s">
        <v>8</v>
      </c>
      <c r="D156" s="33"/>
      <c r="E156" s="28"/>
      <c r="F156" s="357"/>
      <c r="G156" s="30" t="s">
        <v>9</v>
      </c>
      <c r="H156" s="33"/>
      <c r="J156" s="33" t="s">
        <v>20</v>
      </c>
      <c r="M156" s="10"/>
    </row>
    <row r="157" spans="6:13" s="27" customFormat="1" ht="5.25">
      <c r="F157" s="356"/>
      <c r="M157" s="35"/>
    </row>
  </sheetData>
  <sheetProtection password="CA0A" sheet="1" formatCells="0" formatColumns="0" formatRows="0"/>
  <mergeCells count="19">
    <mergeCell ref="B155:E155"/>
    <mergeCell ref="B145:J145"/>
    <mergeCell ref="B147:B148"/>
    <mergeCell ref="C147:F148"/>
    <mergeCell ref="C149:F149"/>
    <mergeCell ref="C150:F150"/>
    <mergeCell ref="C151:F151"/>
    <mergeCell ref="B20:K20"/>
    <mergeCell ref="B37:K37"/>
    <mergeCell ref="B39:K39"/>
    <mergeCell ref="B43:K43"/>
    <mergeCell ref="B45:K45"/>
    <mergeCell ref="B47:K47"/>
    <mergeCell ref="C5:J5"/>
    <mergeCell ref="B6:K6"/>
    <mergeCell ref="B10:K10"/>
    <mergeCell ref="B12:K12"/>
    <mergeCell ref="B14:K14"/>
    <mergeCell ref="B18:K18"/>
  </mergeCells>
  <printOptions horizontalCentered="1"/>
  <pageMargins left="0.6692913385826772" right="0.2362204724409449" top="0.2755905511811024" bottom="0.31496062992125984" header="0" footer="0"/>
  <pageSetup horizontalDpi="600" verticalDpi="600" orientation="portrait" paperSize="9" scale="94" r:id="rId4"/>
  <headerFooter alignWithMargins="0">
    <oddHeader>&amp;R&amp;8&amp;P</oddHeader>
    <oddFooter>&amp;L&amp;8&amp;F    &amp;A</oddFooter>
  </headerFooter>
  <rowBreaks count="2" manualBreakCount="2">
    <brk id="57" max="255" man="1"/>
    <brk id="117" max="255" man="1"/>
  </rowBreaks>
  <drawing r:id="rId3"/>
  <legacyDrawing r:id="rId2"/>
  <oleObjects>
    <oleObject progId="Equation.3" shapeId="35443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6" sqref="G86"/>
    </sheetView>
  </sheetViews>
  <sheetFormatPr defaultColWidth="9.00390625" defaultRowHeight="15.75"/>
  <cols>
    <col min="1" max="1" width="0.875" style="297" customWidth="1"/>
    <col min="2" max="2" width="67.625" style="219" customWidth="1"/>
    <col min="3" max="3" width="6.00390625" style="219" customWidth="1"/>
    <col min="4" max="8" width="6.00390625" style="299" customWidth="1"/>
    <col min="9" max="9" width="0.875" style="297" customWidth="1"/>
    <col min="10" max="10" width="2.625" style="299" bestFit="1" customWidth="1"/>
    <col min="11" max="11" width="0.875" style="297" customWidth="1"/>
    <col min="12" max="16384" width="9.00390625" style="299" customWidth="1"/>
  </cols>
  <sheetData>
    <row r="1" spans="2:10" s="297" customFormat="1" ht="5.25">
      <c r="B1" s="214"/>
      <c r="C1" s="215"/>
      <c r="D1" s="216"/>
      <c r="E1" s="216"/>
      <c r="F1" s="216"/>
      <c r="G1" s="216"/>
      <c r="H1" s="216"/>
      <c r="J1" s="217">
        <v>1</v>
      </c>
    </row>
    <row r="2" spans="1:11" ht="15.75" customHeight="1">
      <c r="A2" s="298"/>
      <c r="B2" s="317" t="s">
        <v>415</v>
      </c>
      <c r="C2" s="299"/>
      <c r="D2" s="298"/>
      <c r="F2" s="298"/>
      <c r="I2" s="298"/>
      <c r="J2" s="218">
        <f>J1+1</f>
        <v>2</v>
      </c>
      <c r="K2" s="298"/>
    </row>
    <row r="3" spans="2:10" ht="15.75">
      <c r="B3" s="248" t="s">
        <v>437</v>
      </c>
      <c r="C3" s="316" t="s">
        <v>438</v>
      </c>
      <c r="D3" s="300"/>
      <c r="E3" s="301"/>
      <c r="F3" s="301"/>
      <c r="G3" s="301"/>
      <c r="J3" s="218">
        <f>J2+1</f>
        <v>3</v>
      </c>
    </row>
    <row r="4" spans="1:11" ht="15.75">
      <c r="A4" s="302"/>
      <c r="B4" s="220"/>
      <c r="C4" s="259" t="s">
        <v>272</v>
      </c>
      <c r="D4" s="221">
        <f aca="true" t="shared" si="0" ref="D4:G5">E4-1</f>
        <v>1</v>
      </c>
      <c r="E4" s="221">
        <f t="shared" si="0"/>
        <v>2</v>
      </c>
      <c r="F4" s="221">
        <f t="shared" si="0"/>
        <v>3</v>
      </c>
      <c r="G4" s="221">
        <f t="shared" si="0"/>
        <v>4</v>
      </c>
      <c r="H4" s="221">
        <v>5</v>
      </c>
      <c r="I4" s="302"/>
      <c r="J4" s="218">
        <f aca="true" t="shared" si="1" ref="J4:J65">J3+1</f>
        <v>4</v>
      </c>
      <c r="K4" s="302"/>
    </row>
    <row r="5" spans="1:11" ht="15.75">
      <c r="A5" s="303"/>
      <c r="B5" s="222" t="s">
        <v>105</v>
      </c>
      <c r="C5" s="259" t="s">
        <v>271</v>
      </c>
      <c r="D5" s="223">
        <f t="shared" si="0"/>
        <v>2011</v>
      </c>
      <c r="E5" s="223">
        <f t="shared" si="0"/>
        <v>2012</v>
      </c>
      <c r="F5" s="223">
        <f t="shared" si="0"/>
        <v>2013</v>
      </c>
      <c r="G5" s="223">
        <f t="shared" si="0"/>
        <v>2014</v>
      </c>
      <c r="H5" s="223">
        <f>Содержание!I5</f>
        <v>2015</v>
      </c>
      <c r="I5" s="303"/>
      <c r="J5" s="218">
        <f t="shared" si="1"/>
        <v>5</v>
      </c>
      <c r="K5" s="303"/>
    </row>
    <row r="6" spans="1:11" ht="15.75">
      <c r="A6" s="303"/>
      <c r="B6" s="224" t="s">
        <v>273</v>
      </c>
      <c r="C6" s="224"/>
      <c r="D6" s="225"/>
      <c r="E6" s="225"/>
      <c r="F6" s="225"/>
      <c r="G6" s="225"/>
      <c r="H6" s="225"/>
      <c r="I6" s="303"/>
      <c r="J6" s="218">
        <f t="shared" si="1"/>
        <v>6</v>
      </c>
      <c r="K6" s="303"/>
    </row>
    <row r="7" spans="1:11" ht="47.25">
      <c r="A7" s="303"/>
      <c r="B7" s="226" t="s">
        <v>63</v>
      </c>
      <c r="C7" s="227"/>
      <c r="D7" s="223"/>
      <c r="E7" s="223"/>
      <c r="F7" s="223"/>
      <c r="G7" s="223"/>
      <c r="H7" s="223"/>
      <c r="I7" s="303"/>
      <c r="J7" s="218">
        <f t="shared" si="1"/>
        <v>7</v>
      </c>
      <c r="K7" s="303"/>
    </row>
    <row r="8" spans="1:11" ht="47.25">
      <c r="A8" s="303"/>
      <c r="B8" s="229" t="s">
        <v>121</v>
      </c>
      <c r="C8" s="227" t="s">
        <v>274</v>
      </c>
      <c r="D8" s="388">
        <v>1</v>
      </c>
      <c r="E8" s="230">
        <v>1</v>
      </c>
      <c r="F8" s="230">
        <v>1</v>
      </c>
      <c r="G8" s="230">
        <v>1</v>
      </c>
      <c r="H8" s="230">
        <v>1</v>
      </c>
      <c r="I8" s="303"/>
      <c r="J8" s="218">
        <f t="shared" si="1"/>
        <v>8</v>
      </c>
      <c r="K8" s="303"/>
    </row>
    <row r="9" spans="1:11" ht="47.25">
      <c r="A9" s="303"/>
      <c r="B9" s="226" t="s">
        <v>72</v>
      </c>
      <c r="C9" s="227" t="s">
        <v>213</v>
      </c>
      <c r="D9" s="388">
        <v>8</v>
      </c>
      <c r="E9" s="230">
        <v>11</v>
      </c>
      <c r="F9" s="230">
        <v>14</v>
      </c>
      <c r="G9" s="230">
        <v>14</v>
      </c>
      <c r="H9" s="230">
        <v>15</v>
      </c>
      <c r="I9" s="303"/>
      <c r="J9" s="218">
        <f t="shared" si="1"/>
        <v>9</v>
      </c>
      <c r="K9" s="303"/>
    </row>
    <row r="10" spans="1:11" ht="31.5">
      <c r="A10" s="303"/>
      <c r="B10" s="231" t="s">
        <v>64</v>
      </c>
      <c r="C10" s="227" t="s">
        <v>106</v>
      </c>
      <c r="D10" s="388">
        <v>2</v>
      </c>
      <c r="E10" s="230">
        <v>4</v>
      </c>
      <c r="F10" s="230">
        <v>5</v>
      </c>
      <c r="G10" s="230">
        <v>5</v>
      </c>
      <c r="H10" s="230">
        <v>5</v>
      </c>
      <c r="I10" s="303"/>
      <c r="J10" s="218">
        <f t="shared" si="1"/>
        <v>10</v>
      </c>
      <c r="K10" s="303"/>
    </row>
    <row r="11" spans="1:11" ht="47.25">
      <c r="A11" s="303"/>
      <c r="B11" s="231" t="s">
        <v>275</v>
      </c>
      <c r="C11" s="227" t="s">
        <v>276</v>
      </c>
      <c r="D11" s="388">
        <v>1</v>
      </c>
      <c r="E11" s="230">
        <v>1</v>
      </c>
      <c r="F11" s="230">
        <v>1</v>
      </c>
      <c r="G11" s="230">
        <v>1</v>
      </c>
      <c r="H11" s="230">
        <v>1</v>
      </c>
      <c r="I11" s="303"/>
      <c r="J11" s="218">
        <f t="shared" si="1"/>
        <v>11</v>
      </c>
      <c r="K11" s="303"/>
    </row>
    <row r="12" spans="1:11" ht="31.5">
      <c r="A12" s="303"/>
      <c r="B12" s="229" t="s">
        <v>65</v>
      </c>
      <c r="C12" s="227" t="s">
        <v>106</v>
      </c>
      <c r="D12" s="388">
        <v>3</v>
      </c>
      <c r="E12" s="230">
        <v>3</v>
      </c>
      <c r="F12" s="230">
        <v>3</v>
      </c>
      <c r="G12" s="230">
        <v>3</v>
      </c>
      <c r="H12" s="230">
        <v>3</v>
      </c>
      <c r="I12" s="303"/>
      <c r="J12" s="218">
        <f t="shared" si="1"/>
        <v>12</v>
      </c>
      <c r="K12" s="303"/>
    </row>
    <row r="13" spans="1:11" ht="47.25">
      <c r="A13" s="303"/>
      <c r="B13" s="229" t="s">
        <v>66</v>
      </c>
      <c r="C13" s="227" t="s">
        <v>106</v>
      </c>
      <c r="D13" s="388">
        <v>3</v>
      </c>
      <c r="E13" s="230">
        <v>3</v>
      </c>
      <c r="F13" s="230">
        <v>5</v>
      </c>
      <c r="G13" s="230">
        <v>5</v>
      </c>
      <c r="H13" s="230">
        <v>6</v>
      </c>
      <c r="I13" s="303"/>
      <c r="J13" s="218">
        <f t="shared" si="1"/>
        <v>13</v>
      </c>
      <c r="K13" s="303"/>
    </row>
    <row r="14" spans="1:11" ht="47.25">
      <c r="A14" s="303"/>
      <c r="B14" s="229" t="s">
        <v>67</v>
      </c>
      <c r="C14" s="228"/>
      <c r="D14" s="228"/>
      <c r="E14" s="228"/>
      <c r="F14" s="228"/>
      <c r="G14" s="228"/>
      <c r="H14" s="228"/>
      <c r="I14" s="303"/>
      <c r="J14" s="218">
        <f t="shared" si="1"/>
        <v>14</v>
      </c>
      <c r="K14" s="303"/>
    </row>
    <row r="15" spans="1:11" ht="31.5">
      <c r="A15" s="303"/>
      <c r="B15" s="229" t="s">
        <v>114</v>
      </c>
      <c r="C15" s="227" t="s">
        <v>276</v>
      </c>
      <c r="D15" s="388">
        <v>1</v>
      </c>
      <c r="E15" s="230">
        <v>1</v>
      </c>
      <c r="F15" s="230">
        <v>1</v>
      </c>
      <c r="G15" s="230">
        <v>1</v>
      </c>
      <c r="H15" s="230">
        <v>1</v>
      </c>
      <c r="I15" s="303"/>
      <c r="J15" s="218">
        <f t="shared" si="1"/>
        <v>15</v>
      </c>
      <c r="K15" s="303"/>
    </row>
    <row r="16" spans="1:11" ht="47.25">
      <c r="A16" s="303"/>
      <c r="B16" s="229" t="s">
        <v>108</v>
      </c>
      <c r="C16" s="227" t="s">
        <v>276</v>
      </c>
      <c r="D16" s="388">
        <v>1</v>
      </c>
      <c r="E16" s="230">
        <v>1</v>
      </c>
      <c r="F16" s="230">
        <v>1</v>
      </c>
      <c r="G16" s="230">
        <v>1</v>
      </c>
      <c r="H16" s="230">
        <v>1</v>
      </c>
      <c r="I16" s="303"/>
      <c r="J16" s="218">
        <f t="shared" si="1"/>
        <v>16</v>
      </c>
      <c r="K16" s="303"/>
    </row>
    <row r="17" spans="1:11" ht="47.25">
      <c r="A17" s="303"/>
      <c r="B17" s="229" t="s">
        <v>109</v>
      </c>
      <c r="C17" s="227" t="s">
        <v>276</v>
      </c>
      <c r="D17" s="388">
        <v>0</v>
      </c>
      <c r="E17" s="230">
        <v>0</v>
      </c>
      <c r="F17" s="230">
        <v>0</v>
      </c>
      <c r="G17" s="230">
        <v>0</v>
      </c>
      <c r="H17" s="230">
        <v>0</v>
      </c>
      <c r="I17" s="303"/>
      <c r="J17" s="218">
        <f t="shared" si="1"/>
        <v>17</v>
      </c>
      <c r="K17" s="303"/>
    </row>
    <row r="18" spans="1:11" ht="47.25">
      <c r="A18" s="303"/>
      <c r="B18" s="229" t="s">
        <v>116</v>
      </c>
      <c r="C18" s="227" t="s">
        <v>276</v>
      </c>
      <c r="D18" s="388">
        <v>0</v>
      </c>
      <c r="E18" s="230">
        <v>0</v>
      </c>
      <c r="F18" s="230">
        <v>0</v>
      </c>
      <c r="G18" s="230">
        <v>1</v>
      </c>
      <c r="H18" s="230">
        <v>1</v>
      </c>
      <c r="I18" s="303"/>
      <c r="J18" s="218">
        <f t="shared" si="1"/>
        <v>18</v>
      </c>
      <c r="K18" s="303"/>
    </row>
    <row r="19" spans="1:11" ht="63">
      <c r="A19" s="303"/>
      <c r="B19" s="229" t="s">
        <v>115</v>
      </c>
      <c r="C19" s="227" t="s">
        <v>276</v>
      </c>
      <c r="D19" s="388">
        <v>1</v>
      </c>
      <c r="E19" s="230">
        <v>1</v>
      </c>
      <c r="F19" s="230">
        <v>1</v>
      </c>
      <c r="G19" s="230">
        <v>1</v>
      </c>
      <c r="H19" s="230">
        <v>1</v>
      </c>
      <c r="I19" s="303"/>
      <c r="J19" s="218">
        <f t="shared" si="1"/>
        <v>19</v>
      </c>
      <c r="K19" s="303"/>
    </row>
    <row r="20" spans="1:11" ht="47.25">
      <c r="A20" s="303"/>
      <c r="B20" s="229" t="s">
        <v>68</v>
      </c>
      <c r="C20" s="228"/>
      <c r="D20" s="228"/>
      <c r="E20" s="228"/>
      <c r="F20" s="228"/>
      <c r="G20" s="228"/>
      <c r="H20" s="228"/>
      <c r="I20" s="303"/>
      <c r="J20" s="218">
        <f t="shared" si="1"/>
        <v>20</v>
      </c>
      <c r="K20" s="303"/>
    </row>
    <row r="21" spans="1:11" ht="63">
      <c r="A21" s="303"/>
      <c r="B21" s="229" t="s">
        <v>69</v>
      </c>
      <c r="C21" s="227" t="s">
        <v>274</v>
      </c>
      <c r="D21" s="388">
        <v>4</v>
      </c>
      <c r="E21" s="230">
        <v>4</v>
      </c>
      <c r="F21" s="230">
        <v>2</v>
      </c>
      <c r="G21" s="230">
        <v>2</v>
      </c>
      <c r="H21" s="230">
        <v>1</v>
      </c>
      <c r="I21" s="303"/>
      <c r="J21" s="218">
        <f t="shared" si="1"/>
        <v>21</v>
      </c>
      <c r="K21" s="303"/>
    </row>
    <row r="22" spans="1:11" ht="47.25">
      <c r="A22" s="303"/>
      <c r="B22" s="229" t="s">
        <v>70</v>
      </c>
      <c r="C22" s="227"/>
      <c r="D22" s="227"/>
      <c r="E22" s="227"/>
      <c r="F22" s="227"/>
      <c r="G22" s="227"/>
      <c r="H22" s="227"/>
      <c r="I22" s="303"/>
      <c r="J22" s="218">
        <f t="shared" si="1"/>
        <v>22</v>
      </c>
      <c r="K22" s="303"/>
    </row>
    <row r="23" spans="1:11" ht="47.25">
      <c r="A23" s="303"/>
      <c r="B23" s="229" t="s">
        <v>277</v>
      </c>
      <c r="C23" s="227" t="s">
        <v>274</v>
      </c>
      <c r="D23" s="388">
        <v>4</v>
      </c>
      <c r="E23" s="230">
        <v>4</v>
      </c>
      <c r="F23" s="230">
        <v>2</v>
      </c>
      <c r="G23" s="230">
        <v>2</v>
      </c>
      <c r="H23" s="230">
        <v>1</v>
      </c>
      <c r="I23" s="303"/>
      <c r="J23" s="218">
        <f t="shared" si="1"/>
        <v>23</v>
      </c>
      <c r="K23" s="303"/>
    </row>
    <row r="24" spans="1:11" ht="78.75">
      <c r="A24" s="303"/>
      <c r="B24" s="229" t="s">
        <v>278</v>
      </c>
      <c r="C24" s="227" t="s">
        <v>274</v>
      </c>
      <c r="D24" s="388">
        <v>0</v>
      </c>
      <c r="E24" s="230">
        <v>0</v>
      </c>
      <c r="F24" s="230">
        <v>0</v>
      </c>
      <c r="G24" s="230">
        <v>0</v>
      </c>
      <c r="H24" s="230">
        <v>0</v>
      </c>
      <c r="I24" s="303"/>
      <c r="J24" s="218">
        <f t="shared" si="1"/>
        <v>24</v>
      </c>
      <c r="K24" s="303"/>
    </row>
    <row r="25" spans="1:11" ht="15.75">
      <c r="A25" s="303"/>
      <c r="B25" s="224" t="s">
        <v>279</v>
      </c>
      <c r="C25" s="232"/>
      <c r="D25" s="233"/>
      <c r="E25" s="233"/>
      <c r="F25" s="233"/>
      <c r="G25" s="233"/>
      <c r="H25" s="233"/>
      <c r="I25" s="303"/>
      <c r="J25" s="218">
        <f t="shared" si="1"/>
        <v>25</v>
      </c>
      <c r="K25" s="303"/>
    </row>
    <row r="26" spans="1:11" ht="31.5">
      <c r="A26" s="303"/>
      <c r="B26" s="234" t="s">
        <v>219</v>
      </c>
      <c r="C26" s="227"/>
      <c r="D26" s="227"/>
      <c r="E26" s="227"/>
      <c r="F26" s="227"/>
      <c r="G26" s="227"/>
      <c r="H26" s="227"/>
      <c r="I26" s="303"/>
      <c r="J26" s="218">
        <f t="shared" si="1"/>
        <v>26</v>
      </c>
      <c r="K26" s="303"/>
    </row>
    <row r="27" spans="1:11" ht="47.25">
      <c r="A27" s="303"/>
      <c r="B27" s="234" t="s">
        <v>280</v>
      </c>
      <c r="C27" s="227" t="s">
        <v>107</v>
      </c>
      <c r="D27" s="388">
        <v>14</v>
      </c>
      <c r="E27" s="230">
        <v>14</v>
      </c>
      <c r="F27" s="230">
        <v>14</v>
      </c>
      <c r="G27" s="230">
        <v>14</v>
      </c>
      <c r="H27" s="230">
        <v>14</v>
      </c>
      <c r="I27" s="303"/>
      <c r="J27" s="218">
        <f t="shared" si="1"/>
        <v>27</v>
      </c>
      <c r="K27" s="303"/>
    </row>
    <row r="28" spans="1:11" ht="31.5">
      <c r="A28" s="303"/>
      <c r="B28" s="234" t="s">
        <v>281</v>
      </c>
      <c r="C28" s="227" t="s">
        <v>107</v>
      </c>
      <c r="D28" s="227"/>
      <c r="E28" s="227"/>
      <c r="F28" s="227"/>
      <c r="G28" s="227"/>
      <c r="H28" s="227"/>
      <c r="I28" s="303"/>
      <c r="J28" s="218">
        <f t="shared" si="1"/>
        <v>28</v>
      </c>
      <c r="K28" s="303"/>
    </row>
    <row r="29" spans="1:11" ht="47.25">
      <c r="A29" s="303"/>
      <c r="B29" s="234" t="s">
        <v>78</v>
      </c>
      <c r="C29" s="227" t="s">
        <v>107</v>
      </c>
      <c r="D29" s="388">
        <v>1</v>
      </c>
      <c r="E29" s="230">
        <v>1</v>
      </c>
      <c r="F29" s="230">
        <v>1</v>
      </c>
      <c r="G29" s="230">
        <v>1</v>
      </c>
      <c r="H29" s="230">
        <v>1</v>
      </c>
      <c r="I29" s="303"/>
      <c r="J29" s="218">
        <f t="shared" si="1"/>
        <v>29</v>
      </c>
      <c r="K29" s="303"/>
    </row>
    <row r="30" spans="1:11" ht="15.75">
      <c r="A30" s="303"/>
      <c r="B30" s="234" t="s">
        <v>79</v>
      </c>
      <c r="C30" s="227" t="s">
        <v>107</v>
      </c>
      <c r="D30" s="388">
        <v>1</v>
      </c>
      <c r="E30" s="230">
        <v>1</v>
      </c>
      <c r="F30" s="230">
        <v>1</v>
      </c>
      <c r="G30" s="230">
        <v>1</v>
      </c>
      <c r="H30" s="230">
        <v>1</v>
      </c>
      <c r="I30" s="303"/>
      <c r="J30" s="218">
        <f t="shared" si="1"/>
        <v>30</v>
      </c>
      <c r="K30" s="303"/>
    </row>
    <row r="31" spans="1:11" ht="78.75">
      <c r="A31" s="303"/>
      <c r="B31" s="234" t="s">
        <v>282</v>
      </c>
      <c r="C31" s="227" t="s">
        <v>274</v>
      </c>
      <c r="D31" s="388">
        <v>0</v>
      </c>
      <c r="E31" s="230">
        <v>0</v>
      </c>
      <c r="F31" s="230">
        <v>0</v>
      </c>
      <c r="G31" s="230">
        <v>0</v>
      </c>
      <c r="H31" s="230">
        <v>0</v>
      </c>
      <c r="I31" s="303"/>
      <c r="J31" s="218">
        <f t="shared" si="1"/>
        <v>31</v>
      </c>
      <c r="K31" s="303"/>
    </row>
    <row r="32" spans="1:11" ht="31.5">
      <c r="A32" s="303"/>
      <c r="B32" s="234" t="s">
        <v>223</v>
      </c>
      <c r="C32" s="227"/>
      <c r="D32" s="227"/>
      <c r="E32" s="227"/>
      <c r="F32" s="227"/>
      <c r="G32" s="227"/>
      <c r="H32" s="227"/>
      <c r="I32" s="303"/>
      <c r="J32" s="218">
        <f t="shared" si="1"/>
        <v>32</v>
      </c>
      <c r="K32" s="303"/>
    </row>
    <row r="33" spans="1:11" ht="47.25">
      <c r="A33" s="303"/>
      <c r="B33" s="234" t="s">
        <v>283</v>
      </c>
      <c r="C33" s="227" t="s">
        <v>274</v>
      </c>
      <c r="D33" s="388">
        <v>8</v>
      </c>
      <c r="E33" s="230">
        <v>10</v>
      </c>
      <c r="F33" s="230">
        <v>7</v>
      </c>
      <c r="G33" s="230">
        <v>7</v>
      </c>
      <c r="H33" s="230">
        <v>2</v>
      </c>
      <c r="I33" s="303"/>
      <c r="J33" s="218">
        <f t="shared" si="1"/>
        <v>33</v>
      </c>
      <c r="K33" s="303"/>
    </row>
    <row r="34" spans="1:11" ht="31.5">
      <c r="A34" s="303"/>
      <c r="B34" s="234" t="s">
        <v>284</v>
      </c>
      <c r="C34" s="227"/>
      <c r="D34" s="223"/>
      <c r="E34" s="223"/>
      <c r="F34" s="223"/>
      <c r="G34" s="223"/>
      <c r="H34" s="223"/>
      <c r="I34" s="303"/>
      <c r="J34" s="218">
        <f t="shared" si="1"/>
        <v>34</v>
      </c>
      <c r="K34" s="303"/>
    </row>
    <row r="35" spans="1:11" ht="47.25">
      <c r="A35" s="303"/>
      <c r="B35" s="234" t="s">
        <v>316</v>
      </c>
      <c r="C35" s="227" t="s">
        <v>276</v>
      </c>
      <c r="D35" s="388">
        <v>1</v>
      </c>
      <c r="E35" s="230">
        <v>1</v>
      </c>
      <c r="F35" s="230">
        <v>1</v>
      </c>
      <c r="G35" s="230">
        <v>1</v>
      </c>
      <c r="H35" s="230">
        <v>1</v>
      </c>
      <c r="I35" s="303"/>
      <c r="J35" s="218">
        <f t="shared" si="1"/>
        <v>35</v>
      </c>
      <c r="K35" s="303"/>
    </row>
    <row r="36" spans="1:11" ht="78.75">
      <c r="A36" s="303"/>
      <c r="B36" s="234" t="s">
        <v>285</v>
      </c>
      <c r="C36" s="227" t="s">
        <v>213</v>
      </c>
      <c r="D36" s="388">
        <v>0</v>
      </c>
      <c r="E36" s="230">
        <v>0</v>
      </c>
      <c r="F36" s="230">
        <v>0</v>
      </c>
      <c r="G36" s="230">
        <v>0</v>
      </c>
      <c r="H36" s="230">
        <v>0</v>
      </c>
      <c r="I36" s="303"/>
      <c r="J36" s="218">
        <f t="shared" si="1"/>
        <v>36</v>
      </c>
      <c r="K36" s="303"/>
    </row>
    <row r="37" spans="1:11" ht="31.5">
      <c r="A37" s="303"/>
      <c r="B37" s="234" t="s">
        <v>228</v>
      </c>
      <c r="C37" s="227"/>
      <c r="D37" s="227"/>
      <c r="E37" s="227"/>
      <c r="F37" s="227"/>
      <c r="G37" s="227"/>
      <c r="H37" s="227"/>
      <c r="I37" s="303"/>
      <c r="J37" s="218">
        <f t="shared" si="1"/>
        <v>37</v>
      </c>
      <c r="K37" s="303"/>
    </row>
    <row r="38" spans="1:11" ht="47.25">
      <c r="A38" s="303"/>
      <c r="B38" s="234" t="s">
        <v>286</v>
      </c>
      <c r="C38" s="227" t="s">
        <v>274</v>
      </c>
      <c r="D38" s="388">
        <v>0</v>
      </c>
      <c r="E38" s="230">
        <v>0</v>
      </c>
      <c r="F38" s="230">
        <v>0</v>
      </c>
      <c r="G38" s="230">
        <v>0</v>
      </c>
      <c r="H38" s="230">
        <v>0</v>
      </c>
      <c r="I38" s="303"/>
      <c r="J38" s="218">
        <f t="shared" si="1"/>
        <v>38</v>
      </c>
      <c r="K38" s="303"/>
    </row>
    <row r="39" spans="1:11" ht="15.75">
      <c r="A39" s="303"/>
      <c r="B39" s="224" t="s">
        <v>287</v>
      </c>
      <c r="C39" s="232"/>
      <c r="D39" s="225"/>
      <c r="E39" s="225"/>
      <c r="F39" s="225"/>
      <c r="G39" s="225"/>
      <c r="H39" s="225"/>
      <c r="I39" s="303"/>
      <c r="J39" s="218">
        <f t="shared" si="1"/>
        <v>39</v>
      </c>
      <c r="K39" s="303"/>
    </row>
    <row r="40" spans="1:11" ht="63">
      <c r="A40" s="303"/>
      <c r="B40" s="234" t="s">
        <v>89</v>
      </c>
      <c r="C40" s="227" t="s">
        <v>276</v>
      </c>
      <c r="D40" s="388">
        <v>1</v>
      </c>
      <c r="E40" s="230">
        <v>1</v>
      </c>
      <c r="F40" s="230">
        <v>1</v>
      </c>
      <c r="G40" s="230">
        <v>1</v>
      </c>
      <c r="H40" s="230">
        <v>1</v>
      </c>
      <c r="I40" s="303"/>
      <c r="J40" s="218">
        <f t="shared" si="1"/>
        <v>40</v>
      </c>
      <c r="K40" s="303"/>
    </row>
    <row r="41" spans="1:11" ht="15.75">
      <c r="A41" s="303"/>
      <c r="B41" s="234" t="s">
        <v>26</v>
      </c>
      <c r="C41" s="227"/>
      <c r="D41" s="223"/>
      <c r="E41" s="223"/>
      <c r="F41" s="223"/>
      <c r="G41" s="223"/>
      <c r="H41" s="223"/>
      <c r="I41" s="303"/>
      <c r="J41" s="218">
        <f t="shared" si="1"/>
        <v>41</v>
      </c>
      <c r="K41" s="303"/>
    </row>
    <row r="42" spans="1:11" ht="47.25">
      <c r="A42" s="303"/>
      <c r="B42" s="234" t="s">
        <v>288</v>
      </c>
      <c r="C42" s="227" t="s">
        <v>274</v>
      </c>
      <c r="D42" s="388">
        <v>8</v>
      </c>
      <c r="E42" s="230">
        <v>10</v>
      </c>
      <c r="F42" s="230">
        <v>7</v>
      </c>
      <c r="G42" s="230">
        <v>7</v>
      </c>
      <c r="H42" s="230">
        <v>1</v>
      </c>
      <c r="I42" s="303"/>
      <c r="J42" s="218">
        <f t="shared" si="1"/>
        <v>42</v>
      </c>
      <c r="K42" s="303"/>
    </row>
    <row r="43" spans="1:11" ht="63">
      <c r="A43" s="303"/>
      <c r="B43" s="234" t="s">
        <v>289</v>
      </c>
      <c r="C43" s="227" t="s">
        <v>274</v>
      </c>
      <c r="D43" s="388">
        <v>8</v>
      </c>
      <c r="E43" s="230">
        <v>10</v>
      </c>
      <c r="F43" s="230">
        <v>7</v>
      </c>
      <c r="G43" s="230">
        <v>7</v>
      </c>
      <c r="H43" s="230">
        <v>1</v>
      </c>
      <c r="I43" s="303"/>
      <c r="J43" s="218">
        <f t="shared" si="1"/>
        <v>43</v>
      </c>
      <c r="K43" s="303"/>
    </row>
    <row r="44" spans="1:11" ht="78.75">
      <c r="A44" s="303"/>
      <c r="B44" s="234" t="s">
        <v>290</v>
      </c>
      <c r="C44" s="227" t="s">
        <v>274</v>
      </c>
      <c r="D44" s="388">
        <v>0</v>
      </c>
      <c r="E44" s="230">
        <v>0</v>
      </c>
      <c r="F44" s="230">
        <v>0</v>
      </c>
      <c r="G44" s="230">
        <v>0</v>
      </c>
      <c r="H44" s="230">
        <v>0</v>
      </c>
      <c r="I44" s="303"/>
      <c r="J44" s="218">
        <f t="shared" si="1"/>
        <v>44</v>
      </c>
      <c r="K44" s="303"/>
    </row>
    <row r="45" spans="1:11" ht="78.75">
      <c r="A45" s="303"/>
      <c r="B45" s="234" t="s">
        <v>291</v>
      </c>
      <c r="C45" s="227" t="s">
        <v>274</v>
      </c>
      <c r="D45" s="388">
        <v>0</v>
      </c>
      <c r="E45" s="230">
        <v>0</v>
      </c>
      <c r="F45" s="230">
        <v>0</v>
      </c>
      <c r="G45" s="230">
        <v>0</v>
      </c>
      <c r="H45" s="230">
        <v>0</v>
      </c>
      <c r="I45" s="303"/>
      <c r="J45" s="218">
        <f t="shared" si="1"/>
        <v>45</v>
      </c>
      <c r="K45" s="303"/>
    </row>
    <row r="46" spans="1:11" ht="47.25">
      <c r="A46" s="303"/>
      <c r="B46" s="234" t="s">
        <v>94</v>
      </c>
      <c r="C46" s="227" t="s">
        <v>274</v>
      </c>
      <c r="D46" s="388">
        <v>2</v>
      </c>
      <c r="E46" s="230">
        <v>3</v>
      </c>
      <c r="F46" s="230">
        <v>2</v>
      </c>
      <c r="G46" s="230">
        <v>3</v>
      </c>
      <c r="H46" s="230">
        <v>1</v>
      </c>
      <c r="I46" s="303"/>
      <c r="J46" s="218">
        <f t="shared" si="1"/>
        <v>46</v>
      </c>
      <c r="K46" s="303"/>
    </row>
    <row r="47" spans="1:11" ht="47.25">
      <c r="A47" s="303"/>
      <c r="B47" s="234" t="s">
        <v>95</v>
      </c>
      <c r="C47" s="227" t="s">
        <v>213</v>
      </c>
      <c r="D47" s="388">
        <v>2</v>
      </c>
      <c r="E47" s="230">
        <v>3</v>
      </c>
      <c r="F47" s="230">
        <v>5</v>
      </c>
      <c r="G47" s="230">
        <v>4</v>
      </c>
      <c r="H47" s="230">
        <v>2</v>
      </c>
      <c r="I47" s="303"/>
      <c r="J47" s="218">
        <f t="shared" si="1"/>
        <v>47</v>
      </c>
      <c r="K47" s="303"/>
    </row>
    <row r="48" spans="1:11" ht="15.75">
      <c r="A48" s="303"/>
      <c r="B48" s="234" t="s">
        <v>28</v>
      </c>
      <c r="C48" s="227"/>
      <c r="D48" s="223"/>
      <c r="E48" s="223"/>
      <c r="F48" s="223"/>
      <c r="G48" s="223"/>
      <c r="H48" s="223"/>
      <c r="I48" s="303"/>
      <c r="J48" s="218">
        <f t="shared" si="1"/>
        <v>48</v>
      </c>
      <c r="K48" s="303"/>
    </row>
    <row r="49" spans="1:11" ht="31.5">
      <c r="A49" s="303"/>
      <c r="B49" s="234" t="s">
        <v>96</v>
      </c>
      <c r="C49" s="227" t="s">
        <v>107</v>
      </c>
      <c r="D49" s="388">
        <v>1</v>
      </c>
      <c r="E49" s="230">
        <v>1</v>
      </c>
      <c r="F49" s="230">
        <v>1</v>
      </c>
      <c r="G49" s="230">
        <v>1</v>
      </c>
      <c r="H49" s="230">
        <v>1</v>
      </c>
      <c r="I49" s="303"/>
      <c r="J49" s="218">
        <f t="shared" si="1"/>
        <v>49</v>
      </c>
      <c r="K49" s="303"/>
    </row>
    <row r="50" spans="1:11" ht="47.25">
      <c r="A50" s="303"/>
      <c r="B50" s="234" t="s">
        <v>97</v>
      </c>
      <c r="C50" s="227"/>
      <c r="D50" s="227"/>
      <c r="E50" s="227"/>
      <c r="F50" s="227"/>
      <c r="G50" s="227"/>
      <c r="H50" s="227"/>
      <c r="I50" s="303"/>
      <c r="J50" s="218">
        <f t="shared" si="1"/>
        <v>50</v>
      </c>
      <c r="K50" s="303"/>
    </row>
    <row r="51" spans="1:11" ht="31.5">
      <c r="A51" s="303"/>
      <c r="B51" s="234" t="s">
        <v>29</v>
      </c>
      <c r="C51" s="227" t="s">
        <v>292</v>
      </c>
      <c r="D51" s="388">
        <v>0</v>
      </c>
      <c r="E51" s="230">
        <v>0</v>
      </c>
      <c r="F51" s="230">
        <v>0</v>
      </c>
      <c r="G51" s="230">
        <v>0</v>
      </c>
      <c r="H51" s="230">
        <v>0</v>
      </c>
      <c r="I51" s="303"/>
      <c r="J51" s="218">
        <f t="shared" si="1"/>
        <v>51</v>
      </c>
      <c r="K51" s="303"/>
    </row>
    <row r="52" spans="1:11" ht="31.5">
      <c r="A52" s="303"/>
      <c r="B52" s="234" t="s">
        <v>30</v>
      </c>
      <c r="C52" s="227" t="s">
        <v>292</v>
      </c>
      <c r="D52" s="388">
        <v>0</v>
      </c>
      <c r="E52" s="230">
        <v>0</v>
      </c>
      <c r="F52" s="230">
        <v>0</v>
      </c>
      <c r="G52" s="230">
        <v>0</v>
      </c>
      <c r="H52" s="230">
        <v>0</v>
      </c>
      <c r="I52" s="303"/>
      <c r="J52" s="218">
        <f t="shared" si="1"/>
        <v>52</v>
      </c>
      <c r="K52" s="303"/>
    </row>
    <row r="53" spans="1:11" ht="31.5">
      <c r="A53" s="303"/>
      <c r="B53" s="234" t="s">
        <v>163</v>
      </c>
      <c r="C53" s="227" t="s">
        <v>292</v>
      </c>
      <c r="D53" s="388">
        <v>0</v>
      </c>
      <c r="E53" s="230">
        <v>0</v>
      </c>
      <c r="F53" s="230">
        <v>0</v>
      </c>
      <c r="G53" s="230">
        <v>0</v>
      </c>
      <c r="H53" s="230">
        <v>0</v>
      </c>
      <c r="I53" s="303"/>
      <c r="J53" s="218">
        <f t="shared" si="1"/>
        <v>53</v>
      </c>
      <c r="K53" s="303"/>
    </row>
    <row r="54" spans="1:11" ht="31.5">
      <c r="A54" s="303"/>
      <c r="B54" s="234" t="s">
        <v>32</v>
      </c>
      <c r="C54" s="228"/>
      <c r="D54" s="228"/>
      <c r="E54" s="228"/>
      <c r="F54" s="228"/>
      <c r="G54" s="228"/>
      <c r="H54" s="228"/>
      <c r="I54" s="303"/>
      <c r="J54" s="218">
        <f t="shared" si="1"/>
        <v>54</v>
      </c>
      <c r="K54" s="303"/>
    </row>
    <row r="55" spans="1:11" ht="47.25">
      <c r="A55" s="303"/>
      <c r="B55" s="234" t="s">
        <v>33</v>
      </c>
      <c r="C55" s="227" t="s">
        <v>292</v>
      </c>
      <c r="D55" s="388">
        <v>0</v>
      </c>
      <c r="E55" s="230">
        <v>0</v>
      </c>
      <c r="F55" s="230">
        <v>0</v>
      </c>
      <c r="G55" s="230">
        <v>0</v>
      </c>
      <c r="H55" s="230">
        <v>0</v>
      </c>
      <c r="I55" s="303"/>
      <c r="J55" s="218">
        <f t="shared" si="1"/>
        <v>55</v>
      </c>
      <c r="K55" s="303"/>
    </row>
    <row r="56" spans="1:11" ht="47.25">
      <c r="A56" s="303"/>
      <c r="B56" s="234" t="s">
        <v>34</v>
      </c>
      <c r="C56" s="228"/>
      <c r="D56" s="228"/>
      <c r="E56" s="228"/>
      <c r="F56" s="228"/>
      <c r="G56" s="228"/>
      <c r="H56" s="228"/>
      <c r="I56" s="303"/>
      <c r="J56" s="218">
        <f t="shared" si="1"/>
        <v>56</v>
      </c>
      <c r="K56" s="303"/>
    </row>
    <row r="57" spans="1:11" ht="47.25">
      <c r="A57" s="303"/>
      <c r="B57" s="234" t="s">
        <v>98</v>
      </c>
      <c r="C57" s="227" t="s">
        <v>293</v>
      </c>
      <c r="D57" s="388">
        <v>6</v>
      </c>
      <c r="E57" s="230">
        <v>6</v>
      </c>
      <c r="F57" s="230">
        <v>3</v>
      </c>
      <c r="G57" s="230">
        <v>3</v>
      </c>
      <c r="H57" s="230">
        <v>3</v>
      </c>
      <c r="I57" s="303"/>
      <c r="J57" s="218">
        <f t="shared" si="1"/>
        <v>57</v>
      </c>
      <c r="K57" s="303"/>
    </row>
    <row r="58" spans="1:11" ht="78.75">
      <c r="A58" s="303"/>
      <c r="B58" s="234" t="s">
        <v>294</v>
      </c>
      <c r="C58" s="227" t="s">
        <v>274</v>
      </c>
      <c r="D58" s="388">
        <v>100</v>
      </c>
      <c r="E58" s="230">
        <v>100</v>
      </c>
      <c r="F58" s="230">
        <v>100</v>
      </c>
      <c r="G58" s="230">
        <v>100</v>
      </c>
      <c r="H58" s="230">
        <v>100</v>
      </c>
      <c r="I58" s="303"/>
      <c r="J58" s="218">
        <f t="shared" si="1"/>
        <v>58</v>
      </c>
      <c r="K58" s="303"/>
    </row>
    <row r="59" spans="1:11" ht="15.75">
      <c r="A59" s="304"/>
      <c r="B59" s="305" t="s">
        <v>295</v>
      </c>
      <c r="C59" s="306"/>
      <c r="D59" s="235"/>
      <c r="E59" s="235"/>
      <c r="F59" s="235"/>
      <c r="G59" s="235"/>
      <c r="H59" s="236"/>
      <c r="I59" s="307"/>
      <c r="J59" s="218">
        <f t="shared" si="1"/>
        <v>59</v>
      </c>
      <c r="K59" s="307"/>
    </row>
    <row r="60" spans="1:11" ht="81.75">
      <c r="A60" s="304"/>
      <c r="B60" s="237" t="s">
        <v>296</v>
      </c>
      <c r="C60" s="238" t="s">
        <v>213</v>
      </c>
      <c r="D60" s="239" t="s">
        <v>5</v>
      </c>
      <c r="E60" s="239" t="s">
        <v>5</v>
      </c>
      <c r="F60" s="239" t="s">
        <v>5</v>
      </c>
      <c r="G60" s="230">
        <v>0</v>
      </c>
      <c r="H60" s="230">
        <v>0</v>
      </c>
      <c r="I60" s="307"/>
      <c r="J60" s="218">
        <f t="shared" si="1"/>
        <v>60</v>
      </c>
      <c r="K60" s="307"/>
    </row>
    <row r="61" spans="1:11" ht="99">
      <c r="A61" s="304"/>
      <c r="B61" s="237" t="s">
        <v>297</v>
      </c>
      <c r="C61" s="238" t="s">
        <v>213</v>
      </c>
      <c r="D61" s="239" t="s">
        <v>5</v>
      </c>
      <c r="E61" s="239" t="s">
        <v>5</v>
      </c>
      <c r="F61" s="239" t="s">
        <v>5</v>
      </c>
      <c r="G61" s="230">
        <v>0</v>
      </c>
      <c r="H61" s="230">
        <v>0</v>
      </c>
      <c r="I61" s="307"/>
      <c r="J61" s="218">
        <f t="shared" si="1"/>
        <v>61</v>
      </c>
      <c r="K61" s="307"/>
    </row>
    <row r="62" spans="1:11" ht="66">
      <c r="A62" s="304"/>
      <c r="B62" s="237" t="s">
        <v>298</v>
      </c>
      <c r="C62" s="238" t="s">
        <v>213</v>
      </c>
      <c r="D62" s="239" t="s">
        <v>5</v>
      </c>
      <c r="E62" s="239" t="s">
        <v>5</v>
      </c>
      <c r="F62" s="239" t="s">
        <v>5</v>
      </c>
      <c r="G62" s="230">
        <v>0</v>
      </c>
      <c r="H62" s="230">
        <v>0</v>
      </c>
      <c r="I62" s="307"/>
      <c r="J62" s="218">
        <f t="shared" si="1"/>
        <v>62</v>
      </c>
      <c r="K62" s="307"/>
    </row>
    <row r="63" spans="1:11" ht="83.25">
      <c r="A63" s="304"/>
      <c r="B63" s="237" t="s">
        <v>299</v>
      </c>
      <c r="C63" s="238" t="s">
        <v>213</v>
      </c>
      <c r="D63" s="239" t="s">
        <v>5</v>
      </c>
      <c r="E63" s="239" t="s">
        <v>5</v>
      </c>
      <c r="F63" s="239" t="s">
        <v>5</v>
      </c>
      <c r="G63" s="230">
        <v>0</v>
      </c>
      <c r="H63" s="230">
        <v>0</v>
      </c>
      <c r="I63" s="307"/>
      <c r="J63" s="218">
        <f t="shared" si="1"/>
        <v>63</v>
      </c>
      <c r="K63" s="307"/>
    </row>
    <row r="64" spans="1:11" ht="78.75">
      <c r="A64" s="304"/>
      <c r="B64" s="237" t="s">
        <v>300</v>
      </c>
      <c r="C64" s="238" t="s">
        <v>213</v>
      </c>
      <c r="D64" s="239" t="s">
        <v>5</v>
      </c>
      <c r="E64" s="239" t="s">
        <v>5</v>
      </c>
      <c r="F64" s="239" t="s">
        <v>5</v>
      </c>
      <c r="G64" s="230">
        <v>0</v>
      </c>
      <c r="H64" s="230">
        <v>0</v>
      </c>
      <c r="I64" s="307"/>
      <c r="J64" s="218">
        <f t="shared" si="1"/>
        <v>64</v>
      </c>
      <c r="K64" s="307"/>
    </row>
    <row r="65" spans="1:11" ht="63">
      <c r="A65" s="304"/>
      <c r="B65" s="237" t="s">
        <v>301</v>
      </c>
      <c r="C65" s="238" t="s">
        <v>302</v>
      </c>
      <c r="D65" s="388">
        <v>0.14</v>
      </c>
      <c r="E65" s="230">
        <v>0.03</v>
      </c>
      <c r="F65" s="230">
        <v>0.07</v>
      </c>
      <c r="G65" s="230">
        <v>0.12</v>
      </c>
      <c r="H65" s="230">
        <v>0.15</v>
      </c>
      <c r="I65" s="307"/>
      <c r="J65" s="218">
        <f t="shared" si="1"/>
        <v>65</v>
      </c>
      <c r="K65" s="307"/>
    </row>
    <row r="66" spans="1:11" ht="15.75">
      <c r="A66" s="304"/>
      <c r="B66" s="240" t="s">
        <v>303</v>
      </c>
      <c r="C66" s="241"/>
      <c r="D66" s="242"/>
      <c r="E66" s="242"/>
      <c r="F66" s="242"/>
      <c r="G66" s="242"/>
      <c r="H66" s="242"/>
      <c r="I66" s="307"/>
      <c r="J66" s="218"/>
      <c r="K66" s="307"/>
    </row>
    <row r="67" spans="1:11" s="297" customFormat="1" ht="5.25">
      <c r="A67" s="308"/>
      <c r="B67" s="243"/>
      <c r="C67" s="244"/>
      <c r="D67" s="245"/>
      <c r="E67" s="245"/>
      <c r="F67" s="245"/>
      <c r="G67" s="245"/>
      <c r="H67" s="245"/>
      <c r="I67" s="308"/>
      <c r="J67" s="217"/>
      <c r="K67" s="308"/>
    </row>
    <row r="68" spans="1:11" s="309" customFormat="1" ht="31.5">
      <c r="A68" s="304"/>
      <c r="B68" s="260" t="s">
        <v>304</v>
      </c>
      <c r="C68" s="261"/>
      <c r="I68" s="304"/>
      <c r="J68" s="218"/>
      <c r="K68" s="304"/>
    </row>
    <row r="69" spans="1:11" ht="12.75" customHeight="1">
      <c r="A69" s="310"/>
      <c r="B69" s="262"/>
      <c r="C69" s="263"/>
      <c r="D69" s="262"/>
      <c r="E69" s="262"/>
      <c r="F69" s="262"/>
      <c r="G69" s="262"/>
      <c r="H69" s="262"/>
      <c r="I69" s="310"/>
      <c r="J69" s="218"/>
      <c r="K69" s="310"/>
    </row>
    <row r="70" spans="1:11" ht="12.75" customHeight="1">
      <c r="A70" s="311"/>
      <c r="B70" s="264"/>
      <c r="C70" s="265"/>
      <c r="D70" s="262"/>
      <c r="E70" s="262"/>
      <c r="F70" s="262"/>
      <c r="G70" s="262"/>
      <c r="H70" s="262"/>
      <c r="I70" s="311"/>
      <c r="J70" s="218"/>
      <c r="K70" s="311"/>
    </row>
    <row r="71" spans="1:11" ht="12.75" customHeight="1">
      <c r="A71" s="311"/>
      <c r="B71" s="264"/>
      <c r="C71" s="265"/>
      <c r="D71" s="262"/>
      <c r="E71" s="262"/>
      <c r="F71" s="262"/>
      <c r="G71" s="262"/>
      <c r="H71" s="262"/>
      <c r="I71" s="311"/>
      <c r="J71" s="218"/>
      <c r="K71" s="311"/>
    </row>
    <row r="72" spans="1:11" ht="12.75" customHeight="1">
      <c r="A72" s="304"/>
      <c r="B72" s="266"/>
      <c r="C72" s="267"/>
      <c r="D72" s="262"/>
      <c r="E72" s="262"/>
      <c r="F72" s="262"/>
      <c r="G72" s="262"/>
      <c r="H72" s="262"/>
      <c r="I72" s="304"/>
      <c r="J72" s="218"/>
      <c r="K72" s="304"/>
    </row>
    <row r="73" spans="1:11" ht="31.5">
      <c r="A73" s="298"/>
      <c r="B73" s="268" t="s">
        <v>305</v>
      </c>
      <c r="C73" s="269"/>
      <c r="I73" s="298"/>
      <c r="J73" s="218"/>
      <c r="K73" s="298"/>
    </row>
    <row r="74" spans="1:11" ht="12.75" customHeight="1">
      <c r="A74" s="310"/>
      <c r="B74" s="262"/>
      <c r="C74" s="263"/>
      <c r="D74" s="262"/>
      <c r="E74" s="262"/>
      <c r="F74" s="262"/>
      <c r="G74" s="262"/>
      <c r="H74" s="262"/>
      <c r="I74" s="310"/>
      <c r="J74" s="218"/>
      <c r="K74" s="310"/>
    </row>
    <row r="75" spans="1:11" ht="12.75" customHeight="1">
      <c r="A75" s="311"/>
      <c r="B75" s="264"/>
      <c r="C75" s="265"/>
      <c r="D75" s="262"/>
      <c r="E75" s="262"/>
      <c r="F75" s="262"/>
      <c r="G75" s="262"/>
      <c r="H75" s="262"/>
      <c r="I75" s="311"/>
      <c r="J75" s="218"/>
      <c r="K75" s="311"/>
    </row>
    <row r="76" spans="1:11" ht="12.75" customHeight="1">
      <c r="A76" s="311"/>
      <c r="B76" s="264"/>
      <c r="C76" s="265"/>
      <c r="D76" s="262"/>
      <c r="E76" s="262"/>
      <c r="F76" s="262"/>
      <c r="G76" s="262"/>
      <c r="H76" s="262"/>
      <c r="I76" s="311"/>
      <c r="J76" s="218"/>
      <c r="K76" s="311"/>
    </row>
    <row r="77" spans="1:11" ht="12.75" customHeight="1">
      <c r="A77" s="304"/>
      <c r="B77" s="266"/>
      <c r="C77" s="267"/>
      <c r="D77" s="262"/>
      <c r="E77" s="262"/>
      <c r="F77" s="262"/>
      <c r="G77" s="262"/>
      <c r="H77" s="262"/>
      <c r="I77" s="304"/>
      <c r="J77" s="218"/>
      <c r="K77" s="304"/>
    </row>
    <row r="78" spans="1:11" s="297" customFormat="1" ht="5.25">
      <c r="A78" s="308"/>
      <c r="B78" s="243"/>
      <c r="C78" s="244"/>
      <c r="D78" s="245"/>
      <c r="E78" s="245"/>
      <c r="F78" s="245"/>
      <c r="G78" s="245"/>
      <c r="H78" s="245"/>
      <c r="I78" s="308"/>
      <c r="J78" s="217"/>
      <c r="K78" s="308"/>
    </row>
    <row r="79" spans="1:11" s="313" customFormat="1" ht="15.75">
      <c r="A79" s="312"/>
      <c r="B79" s="315" t="s">
        <v>440</v>
      </c>
      <c r="C79" s="315"/>
      <c r="D79" s="350"/>
      <c r="E79" s="351" t="s">
        <v>439</v>
      </c>
      <c r="F79" s="350"/>
      <c r="G79" s="299"/>
      <c r="H79" s="299"/>
      <c r="I79" s="312"/>
      <c r="J79" s="218"/>
      <c r="K79" s="312"/>
    </row>
    <row r="80" spans="1:11" s="314" customFormat="1" ht="12.75">
      <c r="A80" s="308"/>
      <c r="B80" s="246" t="s">
        <v>425</v>
      </c>
      <c r="C80" s="247"/>
      <c r="D80" s="350"/>
      <c r="E80" s="350" t="s">
        <v>20</v>
      </c>
      <c r="F80" s="350"/>
      <c r="G80" s="349"/>
      <c r="H80" s="349"/>
      <c r="I80" s="308"/>
      <c r="J80" s="218"/>
      <c r="K80" s="308"/>
    </row>
    <row r="81" spans="2:8" ht="15.75">
      <c r="B81" s="248" t="s">
        <v>306</v>
      </c>
      <c r="C81" s="249"/>
      <c r="D81" s="315" t="s">
        <v>441</v>
      </c>
      <c r="E81" s="315"/>
      <c r="F81" s="315"/>
      <c r="G81" s="315"/>
      <c r="H81" s="250"/>
    </row>
    <row r="82" spans="2:7" ht="15.75">
      <c r="B82" s="248" t="s">
        <v>307</v>
      </c>
      <c r="C82" s="249"/>
      <c r="D82" s="315" t="s">
        <v>441</v>
      </c>
      <c r="E82" s="315"/>
      <c r="F82" s="315"/>
      <c r="G82" s="315"/>
    </row>
    <row r="83" spans="1:11" s="301" customFormat="1" ht="15.75">
      <c r="A83" s="302"/>
      <c r="B83" s="251" t="s">
        <v>308</v>
      </c>
      <c r="C83" s="252"/>
      <c r="D83" s="315" t="s">
        <v>442</v>
      </c>
      <c r="E83" s="315"/>
      <c r="F83" s="315"/>
      <c r="G83" s="315"/>
      <c r="H83" s="253"/>
      <c r="I83" s="302"/>
      <c r="K83" s="302"/>
    </row>
    <row r="84" spans="2:10" s="297" customFormat="1" ht="5.25">
      <c r="B84" s="214"/>
      <c r="C84" s="215"/>
      <c r="D84" s="216"/>
      <c r="E84" s="216"/>
      <c r="F84" s="216"/>
      <c r="G84" s="216"/>
      <c r="H84" s="216"/>
      <c r="J84" s="217">
        <f>J83+1</f>
        <v>1</v>
      </c>
    </row>
    <row r="85" spans="4:8" ht="15.75">
      <c r="D85" s="250"/>
      <c r="E85" s="250"/>
      <c r="F85" s="250"/>
      <c r="G85" s="250"/>
      <c r="H85" s="250"/>
    </row>
  </sheetData>
  <sheetProtection/>
  <printOptions horizontalCentered="1"/>
  <pageMargins left="0.7874015748031497" right="0.15748031496062992" top="0.2362204724409449" bottom="0.2362204724409449" header="0.15748031496062992" footer="0.15748031496062992"/>
  <pageSetup fitToHeight="4" horizontalDpi="600" verticalDpi="600" orientation="portrait" paperSize="9" scale="70" r:id="rId1"/>
  <headerFooter>
    <oddHeader>&amp;R&amp;8&amp;P</oddHeader>
    <oddFooter>&amp;L&amp;8&amp;Z    &amp;F    &amp;A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4" sqref="E4"/>
    </sheetView>
  </sheetViews>
  <sheetFormatPr defaultColWidth="9.00390625" defaultRowHeight="15.75"/>
  <cols>
    <col min="1" max="1" width="0.875" style="35" customWidth="1"/>
    <col min="2" max="2" width="3.375" style="174" customWidth="1"/>
    <col min="3" max="3" width="21.50390625" style="174" customWidth="1"/>
    <col min="4" max="4" width="15.625" style="174" customWidth="1"/>
    <col min="5" max="5" width="41.125" style="174" customWidth="1"/>
    <col min="6" max="6" width="0.875" style="35" customWidth="1"/>
    <col min="7" max="16384" width="9.00390625" style="174" customWidth="1"/>
  </cols>
  <sheetData>
    <row r="1" spans="1:6" ht="24">
      <c r="A1" s="92"/>
      <c r="B1" s="337" t="s">
        <v>419</v>
      </c>
      <c r="C1" s="615" t="str">
        <f>"Форма 1.1 - Журнал учета текущей информации о прекращении передачи электрической энергии для потребителей услуг электросетевой организации"</f>
        <v>Форма 1.1 - Журнал учета текущей информации о прекращении передачи электрической энергии для потребителей услуг электросетевой организации</v>
      </c>
      <c r="D1" s="615"/>
      <c r="E1" s="615"/>
      <c r="F1" s="7"/>
    </row>
    <row r="2" spans="1:6" ht="12">
      <c r="A2" s="7"/>
      <c r="B2" s="108"/>
      <c r="C2" s="108" t="str">
        <f>Содержание!C5</f>
        <v>ООО_ИнвестГрадСтрой</v>
      </c>
      <c r="E2" s="108"/>
      <c r="F2" s="7"/>
    </row>
    <row r="3" spans="1:6" s="339" customFormat="1" ht="12">
      <c r="A3" s="7"/>
      <c r="B3" s="108"/>
      <c r="C3" s="338" t="s">
        <v>37</v>
      </c>
      <c r="E3" s="382">
        <f>Содержание!I5</f>
        <v>2015</v>
      </c>
      <c r="F3" s="7"/>
    </row>
    <row r="4" spans="1:6" s="341" customFormat="1" ht="22.5">
      <c r="A4" s="114"/>
      <c r="B4" s="340" t="s">
        <v>10</v>
      </c>
      <c r="C4" s="340" t="s">
        <v>51</v>
      </c>
      <c r="D4" s="340" t="s">
        <v>52</v>
      </c>
      <c r="E4" s="340" t="s">
        <v>53</v>
      </c>
      <c r="F4" s="114"/>
    </row>
    <row r="5" spans="1:6" s="341" customFormat="1" ht="11.25">
      <c r="A5" s="114"/>
      <c r="B5" s="340">
        <v>1</v>
      </c>
      <c r="C5" s="340">
        <v>2</v>
      </c>
      <c r="D5" s="340">
        <v>3</v>
      </c>
      <c r="E5" s="340">
        <v>4</v>
      </c>
      <c r="F5" s="114"/>
    </row>
    <row r="6" spans="1:6" ht="12">
      <c r="A6" s="114"/>
      <c r="B6" s="173">
        <v>1</v>
      </c>
      <c r="C6" s="176" t="s">
        <v>192</v>
      </c>
      <c r="D6" s="402">
        <f>SUM('Форма.8.1'!AK12:AK21)</f>
        <v>0</v>
      </c>
      <c r="E6" s="403">
        <f>'Форма 8.3'!$D15</f>
        <v>38</v>
      </c>
      <c r="F6" s="114"/>
    </row>
    <row r="7" spans="1:6" ht="12">
      <c r="A7" s="114"/>
      <c r="B7" s="173">
        <v>2</v>
      </c>
      <c r="C7" s="176" t="s">
        <v>193</v>
      </c>
      <c r="D7" s="402">
        <f>SUM('Форма.8.1'!AK22:AK31)</f>
        <v>0</v>
      </c>
      <c r="E7" s="403">
        <f>'Форма 8.3'!$D15</f>
        <v>38</v>
      </c>
      <c r="F7" s="114"/>
    </row>
    <row r="8" spans="1:6" ht="12">
      <c r="A8" s="114"/>
      <c r="B8" s="173">
        <v>3</v>
      </c>
      <c r="C8" s="176" t="s">
        <v>194</v>
      </c>
      <c r="D8" s="402">
        <f>SUM('Форма.8.1'!AK32:AK41)</f>
        <v>0</v>
      </c>
      <c r="E8" s="403">
        <f>'Форма 8.3'!$D15</f>
        <v>38</v>
      </c>
      <c r="F8" s="114"/>
    </row>
    <row r="9" spans="1:6" ht="12">
      <c r="A9" s="114"/>
      <c r="B9" s="173">
        <v>4</v>
      </c>
      <c r="C9" s="176" t="s">
        <v>195</v>
      </c>
      <c r="D9" s="402">
        <f>SUM('Форма.8.1'!AK42:AK51)</f>
        <v>0</v>
      </c>
      <c r="E9" s="403">
        <f>'Форма 8.3'!$D15</f>
        <v>38</v>
      </c>
      <c r="F9" s="114"/>
    </row>
    <row r="10" spans="1:6" ht="12">
      <c r="A10" s="114"/>
      <c r="B10" s="173">
        <v>5</v>
      </c>
      <c r="C10" s="176" t="s">
        <v>196</v>
      </c>
      <c r="D10" s="402">
        <f>SUM('Форма.8.1'!AK52:AK61)</f>
        <v>0</v>
      </c>
      <c r="E10" s="403">
        <f>'Форма 8.3'!$D15</f>
        <v>38</v>
      </c>
      <c r="F10" s="114"/>
    </row>
    <row r="11" spans="1:6" ht="12">
      <c r="A11" s="114"/>
      <c r="B11" s="173">
        <v>6</v>
      </c>
      <c r="C11" s="176" t="s">
        <v>197</v>
      </c>
      <c r="D11" s="402">
        <f>SUM('Форма.8.1'!AK62:AK71)</f>
        <v>11</v>
      </c>
      <c r="E11" s="403">
        <f>'Форма 8.3'!$D15</f>
        <v>38</v>
      </c>
      <c r="F11" s="114"/>
    </row>
    <row r="12" spans="1:6" ht="12">
      <c r="A12" s="114"/>
      <c r="B12" s="173">
        <v>7</v>
      </c>
      <c r="C12" s="176" t="s">
        <v>198</v>
      </c>
      <c r="D12" s="402">
        <f>SUM('Форма.8.1'!AK72:AK81)</f>
        <v>0</v>
      </c>
      <c r="E12" s="403">
        <f>'Форма 8.3'!$D15</f>
        <v>38</v>
      </c>
      <c r="F12" s="114"/>
    </row>
    <row r="13" spans="1:6" ht="12">
      <c r="A13" s="114"/>
      <c r="B13" s="173">
        <v>8</v>
      </c>
      <c r="C13" s="176" t="s">
        <v>199</v>
      </c>
      <c r="D13" s="402">
        <f>SUM('Форма.8.1'!AK82:AK91)</f>
        <v>0</v>
      </c>
      <c r="E13" s="403">
        <f>'Форма 8.3'!$D15</f>
        <v>38</v>
      </c>
      <c r="F13" s="114"/>
    </row>
    <row r="14" spans="1:6" ht="12">
      <c r="A14" s="114"/>
      <c r="B14" s="173">
        <v>9</v>
      </c>
      <c r="C14" s="176" t="s">
        <v>200</v>
      </c>
      <c r="D14" s="402">
        <f>SUM('Форма.8.1'!AK92:AK101)</f>
        <v>0</v>
      </c>
      <c r="E14" s="403">
        <f>'Форма 8.3'!$D15</f>
        <v>38</v>
      </c>
      <c r="F14" s="114"/>
    </row>
    <row r="15" spans="1:6" ht="12">
      <c r="A15" s="114"/>
      <c r="B15" s="173">
        <v>10</v>
      </c>
      <c r="C15" s="176" t="s">
        <v>201</v>
      </c>
      <c r="D15" s="402">
        <f>SUM('Форма.8.1'!AK102:AK111)</f>
        <v>13.583</v>
      </c>
      <c r="E15" s="403">
        <f>'Форма 8.3'!$D15</f>
        <v>38</v>
      </c>
      <c r="F15" s="114"/>
    </row>
    <row r="16" spans="1:6" ht="12">
      <c r="A16" s="114"/>
      <c r="B16" s="173">
        <v>11</v>
      </c>
      <c r="C16" s="176" t="s">
        <v>202</v>
      </c>
      <c r="D16" s="402">
        <f>SUM('Форма.8.1'!AK112:AK121)</f>
        <v>0</v>
      </c>
      <c r="E16" s="403">
        <f>'Форма 8.3'!$D15</f>
        <v>38</v>
      </c>
      <c r="F16" s="114"/>
    </row>
    <row r="17" spans="1:6" ht="12">
      <c r="A17" s="114"/>
      <c r="B17" s="173">
        <v>12</v>
      </c>
      <c r="C17" s="176" t="s">
        <v>203</v>
      </c>
      <c r="D17" s="402">
        <f>SUM('Форма.8.1'!AK122:AK131)</f>
        <v>0</v>
      </c>
      <c r="E17" s="403">
        <f>'Форма 8.3'!$D15</f>
        <v>38</v>
      </c>
      <c r="F17" s="114"/>
    </row>
    <row r="18" spans="1:6" s="35" customFormat="1" ht="5.25">
      <c r="A18" s="7"/>
      <c r="B18" s="7"/>
      <c r="C18" s="7"/>
      <c r="D18" s="7"/>
      <c r="E18" s="7"/>
      <c r="F18" s="7"/>
    </row>
    <row r="19" spans="1:6" ht="15.75" customHeight="1">
      <c r="A19" s="7"/>
      <c r="B19" s="616" t="str">
        <f>Содержание!$C$27</f>
        <v>Директор</v>
      </c>
      <c r="C19" s="616"/>
      <c r="D19" s="108"/>
      <c r="E19" s="108"/>
      <c r="F19" s="7"/>
    </row>
    <row r="20" spans="1:6" ht="12">
      <c r="A20" s="7"/>
      <c r="B20" s="616"/>
      <c r="C20" s="616"/>
      <c r="D20" s="43" t="str">
        <f>Содержание!G27</f>
        <v>Фролов А.А.</v>
      </c>
      <c r="E20" s="43" t="s">
        <v>54</v>
      </c>
      <c r="F20" s="7"/>
    </row>
    <row r="21" spans="1:6" s="341" customFormat="1" ht="11.25">
      <c r="A21" s="7"/>
      <c r="B21" s="342"/>
      <c r="C21" s="343" t="s">
        <v>8</v>
      </c>
      <c r="D21" s="343" t="s">
        <v>20</v>
      </c>
      <c r="E21" s="343" t="s">
        <v>9</v>
      </c>
      <c r="F21" s="7"/>
    </row>
    <row r="22" spans="1:6" s="341" customFormat="1" ht="11.25">
      <c r="A22" s="7"/>
      <c r="B22" s="342"/>
      <c r="C22" s="342" t="s">
        <v>55</v>
      </c>
      <c r="D22" s="342"/>
      <c r="E22" s="342"/>
      <c r="F22" s="7"/>
    </row>
    <row r="23" spans="1:6" s="35" customFormat="1" ht="5.25">
      <c r="A23" s="7"/>
      <c r="F23" s="7"/>
    </row>
  </sheetData>
  <sheetProtection password="CA0A" sheet="1" formatCells="0" formatColumns="0" formatRows="0"/>
  <mergeCells count="2">
    <mergeCell ref="C1:E1"/>
    <mergeCell ref="B19:C20"/>
  </mergeCells>
  <printOptions horizontalCentered="1"/>
  <pageMargins left="0.72" right="0.25" top="0.23" bottom="0.24" header="0.16" footer="0.16"/>
  <pageSetup horizontalDpi="600" verticalDpi="600" orientation="portrait" paperSize="9" scale="97" r:id="rId1"/>
  <headerFooter alignWithMargins="0">
    <oddHeader>&amp;R&amp;8&amp;P</oddHeader>
    <oddFooter>&amp;L&amp;8&amp;F  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SheetLayoutView="130" zoomScalePageLayoutView="0" workbookViewId="0" topLeftCell="A1">
      <pane ySplit="12" topLeftCell="A13" activePane="bottomLeft" state="frozen"/>
      <selection pane="topLeft" activeCell="H47" sqref="H47"/>
      <selection pane="bottomLeft" activeCell="L9" sqref="L9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0.875" style="170" hidden="1" customWidth="1" outlineLevel="1"/>
    <col min="8" max="8" width="20.625" style="170" customWidth="1" collapsed="1"/>
    <col min="9" max="9" width="18.875" style="170" customWidth="1"/>
    <col min="10" max="10" width="29.00390625" style="170" customWidth="1"/>
    <col min="11" max="11" width="11.625" style="170" hidden="1" customWidth="1" outlineLevel="1"/>
    <col min="12" max="12" width="10.50390625" style="54" customWidth="1" collapsed="1"/>
    <col min="13" max="13" width="11.75390625" style="54" customWidth="1"/>
    <col min="14" max="14" width="10.50390625" style="54" customWidth="1"/>
    <col min="15" max="16" width="0.875" style="85" customWidth="1"/>
    <col min="17" max="17" width="13.625" style="170" customWidth="1"/>
    <col min="18" max="18" width="10.75390625" style="170" customWidth="1"/>
    <col min="19" max="19" width="9.00390625" style="170" customWidth="1"/>
    <col min="20" max="20" width="2.875" style="170" customWidth="1"/>
    <col min="21" max="16384" width="9.00390625" style="170" customWidth="1"/>
  </cols>
  <sheetData>
    <row r="1" spans="1:14" s="85" customFormat="1" ht="5.25">
      <c r="A1" s="44"/>
      <c r="B1" s="45"/>
      <c r="C1" s="45"/>
      <c r="D1" s="45"/>
      <c r="E1" s="45"/>
      <c r="F1" s="45"/>
      <c r="L1" s="53"/>
      <c r="M1" s="53"/>
      <c r="N1" s="53"/>
    </row>
    <row r="2" spans="1:16" s="165" customFormat="1" ht="25.5">
      <c r="A2" s="48"/>
      <c r="B2" s="49"/>
      <c r="C2" s="49"/>
      <c r="D2" s="49"/>
      <c r="E2" s="49"/>
      <c r="F2" s="50"/>
      <c r="H2" s="77" t="s">
        <v>217</v>
      </c>
      <c r="L2" s="166"/>
      <c r="M2" s="166"/>
      <c r="N2" s="166"/>
      <c r="O2" s="167"/>
      <c r="P2" s="167"/>
    </row>
    <row r="3" spans="1:16" s="165" customFormat="1" ht="15.75">
      <c r="A3" s="45"/>
      <c r="B3" s="49"/>
      <c r="C3" s="49"/>
      <c r="D3" s="49"/>
      <c r="E3" s="49"/>
      <c r="F3" s="49"/>
      <c r="I3" s="168"/>
      <c r="L3" s="166"/>
      <c r="M3" s="166"/>
      <c r="N3" s="166"/>
      <c r="O3" s="167"/>
      <c r="P3" s="167"/>
    </row>
    <row r="4" spans="1:16" s="165" customFormat="1" ht="15.75">
      <c r="A4" s="45"/>
      <c r="B4" s="49"/>
      <c r="C4" s="49"/>
      <c r="D4" s="49"/>
      <c r="E4" s="49"/>
      <c r="F4" s="49"/>
      <c r="I4" s="38" t="str">
        <f>Содержание!$C$5</f>
        <v>ООО_ИнвестГрадСтрой</v>
      </c>
      <c r="L4" s="166"/>
      <c r="M4" s="166"/>
      <c r="N4" s="166"/>
      <c r="O4" s="167"/>
      <c r="P4" s="167"/>
    </row>
    <row r="5" spans="1:15" s="165" customFormat="1" ht="90.75" customHeight="1">
      <c r="A5" s="45"/>
      <c r="B5" s="59" t="s">
        <v>111</v>
      </c>
      <c r="C5" s="210" t="e">
        <f>K5</f>
        <v>#REF!</v>
      </c>
      <c r="D5" s="59" t="e">
        <f>#REF!</f>
        <v>#REF!</v>
      </c>
      <c r="E5" s="59" t="e">
        <f>#REF!</f>
        <v>#REF!</v>
      </c>
      <c r="F5" s="59" t="str">
        <f>M5</f>
        <v>Фактическое за 2015 г.</v>
      </c>
      <c r="I5" s="166" t="s">
        <v>37</v>
      </c>
      <c r="K5" s="169" t="e">
        <f>#REF!</f>
        <v>#REF!</v>
      </c>
      <c r="L5" s="381" t="str">
        <f>"Плановое 
на "&amp;Содержание!I5&amp;" г. "</f>
        <v>Плановое 
на 2015 г. </v>
      </c>
      <c r="M5" s="460" t="str">
        <f>"Фактическое за "&amp;Содержание!I5&amp;" г."</f>
        <v>Фактическое за 2015 г.</v>
      </c>
      <c r="O5" s="167"/>
    </row>
    <row r="6" spans="1:13" s="68" customFormat="1" ht="5.25">
      <c r="A6" s="45"/>
      <c r="B6" s="188"/>
      <c r="C6" s="211"/>
      <c r="D6" s="188"/>
      <c r="E6" s="188"/>
      <c r="F6" s="188"/>
      <c r="M6" s="45"/>
    </row>
    <row r="7" spans="3:16" ht="15.75">
      <c r="C7" s="212"/>
      <c r="H7" s="618" t="s">
        <v>167</v>
      </c>
      <c r="I7" s="619"/>
      <c r="J7" s="620"/>
      <c r="K7" s="171">
        <f>MAX('Форма.1.1'!E54:E65)</f>
        <v>0</v>
      </c>
      <c r="L7" s="398"/>
      <c r="M7" s="60">
        <f>MAX('Форма.1.1'!E6:E17)</f>
        <v>38</v>
      </c>
      <c r="N7" s="170"/>
      <c r="P7" s="170"/>
    </row>
    <row r="8" spans="3:16" ht="15.75">
      <c r="C8" s="212"/>
      <c r="H8" s="617" t="s">
        <v>56</v>
      </c>
      <c r="I8" s="617"/>
      <c r="J8" s="617"/>
      <c r="K8" s="171">
        <f>SUM('Форма.1.1'!D54:D65)</f>
        <v>0</v>
      </c>
      <c r="L8" s="398"/>
      <c r="M8" s="60">
        <f>SUM('Форма.1.1'!D6:D17)</f>
        <v>24.583</v>
      </c>
      <c r="N8" s="170"/>
      <c r="P8" s="170"/>
    </row>
    <row r="9" spans="2:16" ht="33" customHeight="1">
      <c r="B9" s="14">
        <f>COUNTIF(D9:F9,"&lt;&gt;0")</f>
        <v>3</v>
      </c>
      <c r="C9" s="213">
        <f>COUNTIF(K9,"&lt;&gt;0")</f>
        <v>0</v>
      </c>
      <c r="D9" s="14" t="e">
        <f>COUNTIF(#REF!,"&lt;&gt;0")</f>
        <v>#REF!</v>
      </c>
      <c r="E9" s="14" t="e">
        <f>COUNTIF(#REF!,"&lt;&gt;0")</f>
        <v>#REF!</v>
      </c>
      <c r="F9" s="14">
        <f>COUNTIF(M9,"&lt;&gt;0")</f>
        <v>1</v>
      </c>
      <c r="H9" s="617" t="s">
        <v>168</v>
      </c>
      <c r="I9" s="617"/>
      <c r="J9" s="617"/>
      <c r="K9" s="190">
        <f>IF(K7=0,0,K8/K7)</f>
        <v>0</v>
      </c>
      <c r="L9" s="200">
        <f>'[1]Форма.1.2'!$L$9</f>
        <v>0.4858</v>
      </c>
      <c r="M9" s="465">
        <f>IF(M7=0,0,M8/M7)</f>
        <v>0.646921052631579</v>
      </c>
      <c r="N9" s="170"/>
      <c r="P9" s="170"/>
    </row>
    <row r="10" spans="1:20" ht="24" customHeight="1">
      <c r="A10" s="15"/>
      <c r="B10" s="14"/>
      <c r="C10" s="14"/>
      <c r="D10" s="14"/>
      <c r="E10" s="14"/>
      <c r="F10" s="14"/>
      <c r="K10" s="49"/>
      <c r="L10" s="49"/>
      <c r="M10" s="49"/>
      <c r="N10" s="49"/>
      <c r="O10" s="172"/>
      <c r="P10" s="172"/>
      <c r="S10" s="54"/>
      <c r="T10" s="85"/>
    </row>
    <row r="11" spans="2:20" ht="31.5">
      <c r="B11" s="14"/>
      <c r="C11" s="14"/>
      <c r="D11" s="14"/>
      <c r="E11" s="14"/>
      <c r="F11" s="14"/>
      <c r="G11" s="92"/>
      <c r="H11" s="621" t="str">
        <f>Содержание!$C$27</f>
        <v>Директор</v>
      </c>
      <c r="I11" s="621"/>
      <c r="J11" s="8" t="str">
        <f>Содержание!G27</f>
        <v>Фролов А.А.</v>
      </c>
      <c r="K11" s="8"/>
      <c r="L11" s="8" t="s">
        <v>88</v>
      </c>
      <c r="M11" s="8"/>
      <c r="N11" s="8"/>
      <c r="O11" s="172"/>
      <c r="P11" s="172"/>
      <c r="T11" s="393" t="s">
        <v>419</v>
      </c>
    </row>
    <row r="12" spans="7:16" ht="15.75">
      <c r="G12" s="92"/>
      <c r="H12" s="43" t="s">
        <v>8</v>
      </c>
      <c r="I12" s="43"/>
      <c r="J12" s="43" t="s">
        <v>20</v>
      </c>
      <c r="K12" s="43"/>
      <c r="L12" s="43" t="s">
        <v>9</v>
      </c>
      <c r="M12" s="43"/>
      <c r="N12" s="43"/>
      <c r="O12" s="172"/>
      <c r="P12" s="172"/>
    </row>
    <row r="13" spans="1:16" s="68" customFormat="1" ht="10.5">
      <c r="A13" s="45"/>
      <c r="B13" s="14"/>
      <c r="C13" s="14"/>
      <c r="D13" s="14"/>
      <c r="E13" s="14"/>
      <c r="F13" s="14"/>
      <c r="G13" s="92"/>
      <c r="H13" s="92"/>
      <c r="I13" s="92"/>
      <c r="J13" s="92"/>
      <c r="K13" s="92"/>
      <c r="L13" s="114"/>
      <c r="M13" s="114"/>
      <c r="N13" s="114"/>
      <c r="O13" s="172"/>
      <c r="P13" s="172"/>
    </row>
    <row r="14" spans="2:6" ht="15.75">
      <c r="B14" s="14"/>
      <c r="C14" s="14"/>
      <c r="D14" s="14"/>
      <c r="E14" s="14"/>
      <c r="F14" s="14"/>
    </row>
    <row r="15" spans="2:6" ht="15.75">
      <c r="B15" s="14"/>
      <c r="C15" s="14"/>
      <c r="D15" s="14"/>
      <c r="E15" s="14"/>
      <c r="F15" s="14"/>
    </row>
    <row r="16" spans="2:6" ht="15.75">
      <c r="B16" s="14"/>
      <c r="C16" s="14"/>
      <c r="D16" s="14"/>
      <c r="E16" s="14"/>
      <c r="F16" s="14"/>
    </row>
    <row r="17" spans="2:6" ht="15.75">
      <c r="B17" s="45"/>
      <c r="C17" s="45"/>
      <c r="D17" s="45"/>
      <c r="E17" s="45"/>
      <c r="F17" s="45"/>
    </row>
    <row r="20" spans="2:6" ht="15.75">
      <c r="B20" s="14"/>
      <c r="C20" s="14"/>
      <c r="D20" s="14"/>
      <c r="E20" s="14"/>
      <c r="F20" s="14"/>
    </row>
    <row r="21" spans="2:6" ht="15.75">
      <c r="B21" s="45"/>
      <c r="C21" s="45"/>
      <c r="D21" s="45"/>
      <c r="E21" s="45"/>
      <c r="F21" s="45"/>
    </row>
    <row r="22" spans="2:6" ht="15.75">
      <c r="B22" s="14"/>
      <c r="C22" s="14"/>
      <c r="D22" s="14"/>
      <c r="E22" s="14"/>
      <c r="F22" s="14"/>
    </row>
    <row r="23" spans="2:6" ht="15.75">
      <c r="B23" s="45"/>
      <c r="C23" s="45"/>
      <c r="D23" s="45"/>
      <c r="E23" s="45"/>
      <c r="F23" s="45"/>
    </row>
    <row r="24" spans="2:6" ht="15.75">
      <c r="B24" s="14"/>
      <c r="C24" s="14"/>
      <c r="D24" s="14"/>
      <c r="E24" s="14"/>
      <c r="F24" s="14"/>
    </row>
    <row r="25" spans="2:6" ht="15.75">
      <c r="B25" s="45"/>
      <c r="C25" s="45"/>
      <c r="D25" s="45"/>
      <c r="E25" s="45"/>
      <c r="F25" s="45"/>
    </row>
    <row r="26" spans="2:6" ht="15.75">
      <c r="B26" s="14"/>
      <c r="C26" s="14"/>
      <c r="D26" s="14"/>
      <c r="E26" s="14"/>
      <c r="F26" s="14"/>
    </row>
    <row r="27" spans="2:6" ht="15.75">
      <c r="B27" s="45"/>
      <c r="C27" s="45"/>
      <c r="D27" s="45"/>
      <c r="E27" s="45"/>
      <c r="F27" s="45"/>
    </row>
    <row r="28" spans="2:6" ht="15.75">
      <c r="B28" s="14"/>
      <c r="C28" s="14"/>
      <c r="D28" s="14"/>
      <c r="E28" s="14"/>
      <c r="F28" s="14"/>
    </row>
    <row r="29" spans="2:6" ht="15.75">
      <c r="B29" s="45"/>
      <c r="C29" s="45"/>
      <c r="D29" s="45"/>
      <c r="E29" s="45"/>
      <c r="F29" s="45"/>
    </row>
    <row r="31" spans="2:6" ht="15.75">
      <c r="B31" s="14"/>
      <c r="C31" s="14"/>
      <c r="D31" s="14"/>
      <c r="E31" s="14"/>
      <c r="F31" s="14"/>
    </row>
    <row r="32" spans="2:6" ht="15.75">
      <c r="B32" s="45"/>
      <c r="C32" s="45"/>
      <c r="D32" s="45"/>
      <c r="E32" s="45"/>
      <c r="F32" s="45"/>
    </row>
    <row r="35" spans="2:6" ht="15.75">
      <c r="B35" s="14"/>
      <c r="C35" s="14"/>
      <c r="D35" s="14"/>
      <c r="E35" s="14"/>
      <c r="F35" s="14"/>
    </row>
    <row r="36" spans="2:6" ht="15.75">
      <c r="B36" s="14"/>
      <c r="C36" s="14"/>
      <c r="D36" s="14"/>
      <c r="E36" s="14"/>
      <c r="F36" s="14"/>
    </row>
    <row r="37" spans="2:6" ht="15.75">
      <c r="B37" s="45"/>
      <c r="C37" s="45"/>
      <c r="D37" s="45"/>
      <c r="E37" s="45"/>
      <c r="F37" s="45"/>
    </row>
    <row r="40" spans="2:6" ht="15.75">
      <c r="B40" s="45"/>
      <c r="C40" s="45"/>
      <c r="D40" s="45"/>
      <c r="E40" s="45"/>
      <c r="F40" s="45"/>
    </row>
    <row r="41" spans="1:6" ht="15.75">
      <c r="A41" s="69"/>
      <c r="B41" s="70"/>
      <c r="C41" s="70"/>
      <c r="D41" s="70"/>
      <c r="E41" s="70"/>
      <c r="F41" s="70"/>
    </row>
    <row r="42" spans="1:6" ht="15.75">
      <c r="A42" s="69"/>
      <c r="B42" s="70"/>
      <c r="C42" s="70"/>
      <c r="D42" s="70"/>
      <c r="E42" s="70"/>
      <c r="F42" s="70"/>
    </row>
    <row r="43" spans="1:6" ht="15.75">
      <c r="A43" s="74"/>
      <c r="B43" s="74"/>
      <c r="C43" s="74"/>
      <c r="D43" s="74"/>
      <c r="E43" s="74"/>
      <c r="F43" s="74"/>
    </row>
  </sheetData>
  <sheetProtection password="CA0A" sheet="1" formatCells="0" formatColumns="0" formatRows="0"/>
  <mergeCells count="4">
    <mergeCell ref="H8:J8"/>
    <mergeCell ref="H9:J9"/>
    <mergeCell ref="H7:J7"/>
    <mergeCell ref="H11:I11"/>
  </mergeCells>
  <printOptions horizontalCentered="1"/>
  <pageMargins left="0.7874015748031497" right="0.7874015748031497" top="1.4" bottom="0.46" header="1.26" footer="0.31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tabSelected="1" zoomScalePageLayoutView="0" workbookViewId="0" topLeftCell="C3">
      <selection activeCell="J11" sqref="J11"/>
    </sheetView>
  </sheetViews>
  <sheetFormatPr defaultColWidth="9.00390625" defaultRowHeight="15.75"/>
  <cols>
    <col min="1" max="1" width="0.875" style="31" customWidth="1"/>
    <col min="2" max="2" width="31.50390625" style="31" customWidth="1"/>
    <col min="3" max="3" width="28.50390625" style="31" customWidth="1"/>
    <col min="4" max="4" width="23.875" style="31" customWidth="1"/>
    <col min="5" max="7" width="7.75390625" style="31" customWidth="1"/>
    <col min="8" max="8" width="7.75390625" style="163" customWidth="1"/>
    <col min="9" max="9" width="7.75390625" style="164" customWidth="1"/>
    <col min="10" max="10" width="7.75390625" style="31" customWidth="1"/>
    <col min="11" max="11" width="0.875" style="31" customWidth="1"/>
    <col min="12" max="16384" width="9.00390625" style="31" customWidth="1"/>
  </cols>
  <sheetData>
    <row r="1" spans="1:9" s="27" customFormat="1" ht="5.25">
      <c r="A1" s="138"/>
      <c r="B1" s="138"/>
      <c r="C1" s="138"/>
      <c r="D1" s="138"/>
      <c r="E1" s="138"/>
      <c r="F1" s="138"/>
      <c r="G1" s="138"/>
      <c r="H1" s="139"/>
      <c r="I1" s="139"/>
    </row>
    <row r="2" spans="1:9" ht="36" customHeight="1">
      <c r="A2" s="139"/>
      <c r="B2" s="628" t="s">
        <v>218</v>
      </c>
      <c r="C2" s="628"/>
      <c r="D2" s="628"/>
      <c r="E2" s="628"/>
      <c r="F2" s="628"/>
      <c r="G2" s="628"/>
      <c r="H2" s="628"/>
      <c r="I2" s="628"/>
    </row>
    <row r="3" spans="1:9" ht="15.75">
      <c r="A3" s="139"/>
      <c r="B3" s="189"/>
      <c r="C3" s="140"/>
      <c r="D3" s="141"/>
      <c r="E3" s="32" t="str">
        <f>Содержание!$C$5</f>
        <v>ООО_ИнвестГрадСтрой</v>
      </c>
      <c r="F3" s="141"/>
      <c r="G3" s="141"/>
      <c r="H3" s="139"/>
      <c r="I3" s="141"/>
    </row>
    <row r="4" spans="1:9" ht="15.75">
      <c r="A4" s="139"/>
      <c r="B4" s="142"/>
      <c r="C4" s="142"/>
      <c r="D4" s="142"/>
      <c r="E4" s="143" t="s">
        <v>37</v>
      </c>
      <c r="F4" s="144"/>
      <c r="G4" s="144"/>
      <c r="H4" s="145"/>
      <c r="I4" s="142"/>
    </row>
    <row r="5" spans="1:9" s="27" customFormat="1" ht="5.25">
      <c r="A5" s="139"/>
      <c r="B5" s="139"/>
      <c r="C5" s="139"/>
      <c r="D5" s="139"/>
      <c r="E5" s="139"/>
      <c r="F5" s="139"/>
      <c r="G5" s="139"/>
      <c r="H5" s="139"/>
      <c r="I5" s="139"/>
    </row>
    <row r="6" spans="1:11" s="148" customFormat="1" ht="58.5" customHeight="1">
      <c r="A6" s="146"/>
      <c r="B6" s="147" t="s">
        <v>57</v>
      </c>
      <c r="C6" s="147" t="s">
        <v>110</v>
      </c>
      <c r="D6" s="147" t="s">
        <v>424</v>
      </c>
      <c r="E6" s="629"/>
      <c r="F6" s="629"/>
      <c r="G6" s="629"/>
      <c r="H6" s="629"/>
      <c r="I6" s="629"/>
      <c r="J6" s="194"/>
      <c r="K6" s="191"/>
    </row>
    <row r="7" spans="1:11" s="148" customFormat="1" ht="16.5" customHeight="1">
      <c r="A7" s="146"/>
      <c r="B7" s="625" t="s">
        <v>58</v>
      </c>
      <c r="C7" s="622" t="s">
        <v>427</v>
      </c>
      <c r="D7" s="622" t="s">
        <v>428</v>
      </c>
      <c r="E7" s="147">
        <f>F7</f>
        <v>2015</v>
      </c>
      <c r="F7" s="147">
        <f>Содержание!I5</f>
        <v>2015</v>
      </c>
      <c r="G7" s="147">
        <f>F7+1</f>
        <v>2016</v>
      </c>
      <c r="H7" s="147">
        <f>G7+1</f>
        <v>2017</v>
      </c>
      <c r="I7" s="147">
        <f>H7+1</f>
        <v>2018</v>
      </c>
      <c r="J7" s="147">
        <f>I7+1</f>
        <v>2019</v>
      </c>
      <c r="K7" s="191"/>
    </row>
    <row r="8" spans="1:11" s="148" customFormat="1" ht="16.5" customHeight="1">
      <c r="A8" s="146"/>
      <c r="B8" s="626"/>
      <c r="C8" s="623"/>
      <c r="D8" s="623"/>
      <c r="E8" s="147" t="str">
        <f>F8</f>
        <v>год</v>
      </c>
      <c r="F8" s="147" t="s">
        <v>212</v>
      </c>
      <c r="G8" s="147" t="s">
        <v>212</v>
      </c>
      <c r="H8" s="147" t="s">
        <v>212</v>
      </c>
      <c r="I8" s="147" t="s">
        <v>212</v>
      </c>
      <c r="J8" s="147" t="s">
        <v>212</v>
      </c>
      <c r="K8" s="191"/>
    </row>
    <row r="9" spans="1:11" s="148" customFormat="1" ht="15" customHeight="1">
      <c r="A9" s="146"/>
      <c r="B9" s="626"/>
      <c r="C9" s="623"/>
      <c r="D9" s="623"/>
      <c r="E9" s="149" t="s">
        <v>210</v>
      </c>
      <c r="F9" s="149" t="s">
        <v>211</v>
      </c>
      <c r="G9" s="149" t="s">
        <v>211</v>
      </c>
      <c r="H9" s="149" t="s">
        <v>211</v>
      </c>
      <c r="I9" s="149" t="s">
        <v>211</v>
      </c>
      <c r="J9" s="149" t="s">
        <v>211</v>
      </c>
      <c r="K9" s="191"/>
    </row>
    <row r="10" spans="1:11" s="148" customFormat="1" ht="83.25" customHeight="1">
      <c r="A10" s="146"/>
      <c r="B10" s="627"/>
      <c r="C10" s="624"/>
      <c r="D10" s="624"/>
      <c r="E10" s="509">
        <f>'[1]Форма.1.3'!$E$10</f>
        <v>0.646921052631579</v>
      </c>
      <c r="F10" s="510">
        <f>'[1]Форма.1.3'!$F$10</f>
        <v>0.4858</v>
      </c>
      <c r="G10" s="510">
        <f>'[1]Форма.1.3'!$G$10</f>
        <v>0.4785</v>
      </c>
      <c r="H10" s="510">
        <f>'[1]Форма.1.3'!$H$10</f>
        <v>0.4713</v>
      </c>
      <c r="I10" s="510">
        <v>0.4642</v>
      </c>
      <c r="J10" s="510">
        <v>0.4572</v>
      </c>
      <c r="K10" s="191"/>
    </row>
    <row r="11" spans="1:11" s="148" customFormat="1" ht="16.5" customHeight="1">
      <c r="A11" s="146"/>
      <c r="B11" s="625" t="s">
        <v>181</v>
      </c>
      <c r="C11" s="622" t="s">
        <v>426</v>
      </c>
      <c r="D11" s="622" t="s">
        <v>413</v>
      </c>
      <c r="E11" s="147">
        <f>F11</f>
        <v>2015</v>
      </c>
      <c r="F11" s="147">
        <f>F7</f>
        <v>2015</v>
      </c>
      <c r="G11" s="147">
        <f>G7</f>
        <v>2016</v>
      </c>
      <c r="H11" s="147">
        <f>H7</f>
        <v>2017</v>
      </c>
      <c r="I11" s="147">
        <f>I7</f>
        <v>2018</v>
      </c>
      <c r="J11" s="147">
        <f>J7</f>
        <v>2019</v>
      </c>
      <c r="K11" s="191"/>
    </row>
    <row r="12" spans="1:11" s="148" customFormat="1" ht="16.5" customHeight="1">
      <c r="A12" s="146"/>
      <c r="B12" s="626"/>
      <c r="C12" s="623"/>
      <c r="D12" s="623"/>
      <c r="E12" s="149" t="str">
        <f>F12</f>
        <v>(год)</v>
      </c>
      <c r="F12" s="149" t="s">
        <v>17</v>
      </c>
      <c r="G12" s="149" t="s">
        <v>17</v>
      </c>
      <c r="H12" s="149" t="s">
        <v>17</v>
      </c>
      <c r="I12" s="149" t="s">
        <v>17</v>
      </c>
      <c r="J12" s="149" t="s">
        <v>17</v>
      </c>
      <c r="K12" s="191"/>
    </row>
    <row r="13" spans="1:11" s="148" customFormat="1" ht="33" customHeight="1">
      <c r="A13" s="146"/>
      <c r="B13" s="627"/>
      <c r="C13" s="623"/>
      <c r="D13" s="623"/>
      <c r="E13" s="509">
        <f>'[1]Форма.1.3'!$E$13</f>
        <v>1</v>
      </c>
      <c r="F13" s="510">
        <f>'[1]Форма.1.3'!$F$13</f>
        <v>1</v>
      </c>
      <c r="G13" s="510">
        <f>'[1]Форма.1.3'!$G$13</f>
        <v>1</v>
      </c>
      <c r="H13" s="510">
        <f>'[1]Форма.1.3'!$H$13</f>
        <v>1</v>
      </c>
      <c r="I13" s="510">
        <f>'[1]Форма.1.3'!$I$13</f>
        <v>1</v>
      </c>
      <c r="J13" s="510">
        <f>'[1]Форма.1.3'!$J$13</f>
        <v>1</v>
      </c>
      <c r="K13" s="191"/>
    </row>
    <row r="14" spans="1:11" s="148" customFormat="1" ht="16.5" customHeight="1">
      <c r="A14" s="146"/>
      <c r="B14" s="625" t="s">
        <v>59</v>
      </c>
      <c r="C14" s="622" t="s">
        <v>256</v>
      </c>
      <c r="D14" s="622" t="s">
        <v>414</v>
      </c>
      <c r="E14" s="147">
        <f>F14</f>
        <v>2015</v>
      </c>
      <c r="F14" s="147">
        <f>F7</f>
        <v>2015</v>
      </c>
      <c r="G14" s="147">
        <f>G7</f>
        <v>2016</v>
      </c>
      <c r="H14" s="147">
        <f>H7</f>
        <v>2017</v>
      </c>
      <c r="I14" s="147">
        <f>I7</f>
        <v>2018</v>
      </c>
      <c r="J14" s="147">
        <f>J7</f>
        <v>2019</v>
      </c>
      <c r="K14" s="191"/>
    </row>
    <row r="15" spans="1:11" s="148" customFormat="1" ht="16.5" customHeight="1">
      <c r="A15" s="146"/>
      <c r="B15" s="626"/>
      <c r="C15" s="623"/>
      <c r="D15" s="623"/>
      <c r="E15" s="147" t="str">
        <f>F15</f>
        <v>год</v>
      </c>
      <c r="F15" s="147" t="s">
        <v>212</v>
      </c>
      <c r="G15" s="147" t="s">
        <v>212</v>
      </c>
      <c r="H15" s="147" t="s">
        <v>212</v>
      </c>
      <c r="I15" s="147" t="s">
        <v>212</v>
      </c>
      <c r="J15" s="147" t="s">
        <v>212</v>
      </c>
      <c r="K15" s="191"/>
    </row>
    <row r="16" spans="1:11" s="148" customFormat="1" ht="16.5" customHeight="1">
      <c r="A16" s="146"/>
      <c r="B16" s="626"/>
      <c r="C16" s="623"/>
      <c r="D16" s="623"/>
      <c r="E16" s="147" t="str">
        <f>E9</f>
        <v>факт</v>
      </c>
      <c r="F16" s="149" t="s">
        <v>211</v>
      </c>
      <c r="G16" s="149" t="s">
        <v>211</v>
      </c>
      <c r="H16" s="149" t="s">
        <v>211</v>
      </c>
      <c r="I16" s="149" t="s">
        <v>211</v>
      </c>
      <c r="J16" s="149" t="s">
        <v>211</v>
      </c>
      <c r="K16" s="191"/>
    </row>
    <row r="17" spans="1:11" s="148" customFormat="1" ht="54.75" customHeight="1">
      <c r="A17" s="146"/>
      <c r="B17" s="627"/>
      <c r="C17" s="624"/>
      <c r="D17" s="624"/>
      <c r="E17" s="511">
        <f>'[1]Форма.1.3'!$E$17</f>
        <v>0.8975</v>
      </c>
      <c r="F17" s="510">
        <f>'[1]Форма.1.3'!$F$17</f>
        <v>0.8975</v>
      </c>
      <c r="G17" s="510">
        <f>'[1]Форма.1.3'!$G$17</f>
        <v>0.8975</v>
      </c>
      <c r="H17" s="510">
        <f>'[1]Форма.1.3'!$H$17</f>
        <v>0.8975</v>
      </c>
      <c r="I17" s="510">
        <f>'[1]Форма.1.3'!$I$17</f>
        <v>0.8975</v>
      </c>
      <c r="J17" s="510">
        <f>'[1]Форма.1.3'!$J$17</f>
        <v>0.8975</v>
      </c>
      <c r="K17" s="191"/>
    </row>
    <row r="18" spans="1:9" ht="15.75">
      <c r="A18" s="139"/>
      <c r="B18" s="150" t="s">
        <v>61</v>
      </c>
      <c r="C18" s="150"/>
      <c r="D18" s="150"/>
      <c r="E18" s="150"/>
      <c r="F18" s="150"/>
      <c r="G18" s="150"/>
      <c r="H18" s="151"/>
      <c r="I18" s="152"/>
    </row>
    <row r="19" spans="1:9" s="27" customFormat="1" ht="12">
      <c r="A19" s="139"/>
      <c r="B19" s="153" t="s">
        <v>62</v>
      </c>
      <c r="C19" s="139"/>
      <c r="D19" s="139"/>
      <c r="E19" s="139"/>
      <c r="F19" s="139"/>
      <c r="G19" s="139"/>
      <c r="H19" s="139"/>
      <c r="I19" s="139"/>
    </row>
    <row r="20" spans="1:9" s="155" customFormat="1" ht="15.75">
      <c r="A20" s="139"/>
      <c r="B20" s="154"/>
      <c r="C20" s="8" t="str">
        <f>Содержание!$C$27</f>
        <v>Директор</v>
      </c>
      <c r="D20" s="8" t="str">
        <f>Содержание!$G$27</f>
        <v>Фролов А.А.</v>
      </c>
      <c r="E20" s="156" t="s">
        <v>50</v>
      </c>
      <c r="H20" s="157"/>
      <c r="I20" s="158"/>
    </row>
    <row r="21" spans="1:9" s="155" customFormat="1" ht="15.75">
      <c r="A21" s="139"/>
      <c r="B21" s="144"/>
      <c r="C21" s="33" t="s">
        <v>8</v>
      </c>
      <c r="D21" s="33" t="s">
        <v>20</v>
      </c>
      <c r="E21" s="33" t="s">
        <v>9</v>
      </c>
      <c r="H21" s="157"/>
      <c r="I21" s="158"/>
    </row>
    <row r="22" spans="1:9" s="160" customFormat="1" ht="5.25">
      <c r="A22" s="139"/>
      <c r="B22" s="139"/>
      <c r="C22" s="139"/>
      <c r="D22" s="159"/>
      <c r="E22" s="161"/>
      <c r="H22" s="157"/>
      <c r="I22" s="157"/>
    </row>
    <row r="23" spans="1:4" ht="15.75">
      <c r="A23" s="139"/>
      <c r="B23" s="162" t="s">
        <v>60</v>
      </c>
      <c r="C23" s="141"/>
      <c r="D23" s="141"/>
    </row>
    <row r="24" spans="1:9" s="27" customFormat="1" ht="5.25">
      <c r="A24" s="138"/>
      <c r="B24" s="138"/>
      <c r="C24" s="138"/>
      <c r="D24" s="138"/>
      <c r="E24" s="138"/>
      <c r="F24" s="138"/>
      <c r="G24" s="138"/>
      <c r="H24" s="139"/>
      <c r="I24" s="139"/>
    </row>
  </sheetData>
  <sheetProtection password="CA0A" sheet="1" formatCells="0" formatColumns="0" formatRows="0"/>
  <mergeCells count="11">
    <mergeCell ref="B2:I2"/>
    <mergeCell ref="E6:I6"/>
    <mergeCell ref="D14:D17"/>
    <mergeCell ref="C14:C17"/>
    <mergeCell ref="B14:B17"/>
    <mergeCell ref="D7:D10"/>
    <mergeCell ref="C7:C10"/>
    <mergeCell ref="B7:B10"/>
    <mergeCell ref="B11:B13"/>
    <mergeCell ref="C11:C13"/>
    <mergeCell ref="D11:D13"/>
  </mergeCells>
  <printOptions horizontalCentered="1"/>
  <pageMargins left="0.2" right="0.19" top="0.75" bottom="0.25" header="0.67" footer="0.17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PageLayoutView="0" workbookViewId="0" topLeftCell="A1">
      <pane xSplit="7" ySplit="7" topLeftCell="L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24" sqref="L24:M25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60.00390625" style="75" customWidth="1" collapsed="1"/>
    <col min="8" max="10" width="7.625" style="51" hidden="1" customWidth="1" outlineLevel="1"/>
    <col min="11" max="11" width="8.25390625" style="51" hidden="1" customWidth="1" outlineLevel="1"/>
    <col min="12" max="12" width="7.25390625" style="51" customWidth="1" collapsed="1"/>
    <col min="13" max="13" width="8.875" style="51" bestFit="1" customWidth="1"/>
    <col min="14" max="14" width="5.25390625" style="52" bestFit="1" customWidth="1"/>
    <col min="15" max="15" width="9.50390625" style="51" bestFit="1" customWidth="1"/>
    <col min="16" max="16" width="5.75390625" style="51" bestFit="1" customWidth="1"/>
    <col min="17" max="17" width="0.875" style="53" customWidth="1"/>
    <col min="18" max="18" width="8.00390625" style="54" customWidth="1"/>
    <col min="19" max="16384" width="9.00390625" style="54" customWidth="1"/>
  </cols>
  <sheetData>
    <row r="1" spans="1:14" s="45" customFormat="1" ht="5.25">
      <c r="A1" s="44"/>
      <c r="G1" s="46"/>
      <c r="N1" s="47"/>
    </row>
    <row r="2" spans="1:7" ht="23.25" customHeight="1">
      <c r="A2" s="48"/>
      <c r="F2" s="50"/>
      <c r="G2" s="51" t="s">
        <v>75</v>
      </c>
    </row>
    <row r="3" ht="15.75">
      <c r="G3" s="13" t="str">
        <f>Содержание!$C$5</f>
        <v>ООО_ИнвестГрадСтрой</v>
      </c>
    </row>
    <row r="4" spans="7:13" ht="15.75">
      <c r="G4" s="55" t="s">
        <v>37</v>
      </c>
      <c r="K4" s="52"/>
      <c r="L4" s="52"/>
      <c r="M4" s="52"/>
    </row>
    <row r="5" spans="2:16" ht="18.75" customHeight="1">
      <c r="B5" s="56"/>
      <c r="G5" s="631" t="s">
        <v>81</v>
      </c>
      <c r="H5" s="57"/>
      <c r="I5" s="57"/>
      <c r="J5" s="57"/>
      <c r="K5" s="57"/>
      <c r="L5" s="630">
        <v>2015</v>
      </c>
      <c r="M5" s="630"/>
      <c r="N5" s="633" t="s">
        <v>112</v>
      </c>
      <c r="O5" s="630" t="s">
        <v>71</v>
      </c>
      <c r="P5" s="630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2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</row>
    <row r="7" spans="7:16" ht="15" customHeight="1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7:16" ht="45">
      <c r="G8" s="62" t="s">
        <v>63</v>
      </c>
      <c r="H8" s="58"/>
      <c r="I8" s="58"/>
      <c r="J8" s="58"/>
      <c r="K8" s="58"/>
      <c r="L8" s="60" t="s">
        <v>5</v>
      </c>
      <c r="M8" s="381" t="s">
        <v>5</v>
      </c>
      <c r="N8" s="63"/>
      <c r="O8" s="58" t="s">
        <v>103</v>
      </c>
      <c r="P8" s="319">
        <f>AVERAGE(P9,P10)</f>
        <v>2</v>
      </c>
    </row>
    <row r="9" spans="1:16" ht="45">
      <c r="A9" s="15"/>
      <c r="B9" s="14">
        <f>COUNTIF(D9:F9,"&lt;&gt;0")</f>
        <v>3</v>
      </c>
      <c r="C9" s="14">
        <f aca="true" t="shared" si="0" ref="C9:F18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62" t="s">
        <v>121</v>
      </c>
      <c r="H9" s="64"/>
      <c r="I9" s="64"/>
      <c r="J9" s="64"/>
      <c r="K9" s="64"/>
      <c r="L9" s="464">
        <f>'[1]Форма.2.1'!L9</f>
        <v>100</v>
      </c>
      <c r="M9" s="513">
        <f>'[1]Форма.2.1'!M9</f>
        <v>98.5</v>
      </c>
      <c r="N9" s="379">
        <f>IF(AND(L9=0,M9=0),100,IF(AND(L9=0,M9&gt;0),120,L9/M9*100))</f>
        <v>101.5228426395939</v>
      </c>
      <c r="O9" s="58" t="s">
        <v>83</v>
      </c>
      <c r="P9" s="58">
        <f>IF(N9&lt;80,3,IF(N9&gt;120,1,2))</f>
        <v>2</v>
      </c>
    </row>
    <row r="10" spans="2:16" ht="45">
      <c r="B10" s="14">
        <f aca="true" t="shared" si="1" ref="B10:B25">COUNTIF(D10:F10,"&lt;&gt;0")</f>
        <v>3</v>
      </c>
      <c r="C10" s="14">
        <f t="shared" si="0"/>
        <v>1</v>
      </c>
      <c r="D10" s="14">
        <f t="shared" si="0"/>
        <v>1</v>
      </c>
      <c r="E10" s="14">
        <f t="shared" si="0"/>
        <v>1</v>
      </c>
      <c r="F10" s="14">
        <f t="shared" si="0"/>
        <v>1</v>
      </c>
      <c r="G10" s="62" t="s">
        <v>72</v>
      </c>
      <c r="H10" s="58"/>
      <c r="I10" s="58"/>
      <c r="J10" s="58"/>
      <c r="K10" s="58"/>
      <c r="L10" s="60" t="s">
        <v>5</v>
      </c>
      <c r="M10" s="381" t="s">
        <v>5</v>
      </c>
      <c r="N10" s="63"/>
      <c r="O10" s="58" t="s">
        <v>83</v>
      </c>
      <c r="P10" s="319">
        <f>AVERAGE(P11,P12,P13,P14)</f>
        <v>2</v>
      </c>
    </row>
    <row r="11" spans="2:16" ht="30">
      <c r="B11" s="14">
        <f t="shared" si="1"/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64</v>
      </c>
      <c r="H11" s="64"/>
      <c r="I11" s="64"/>
      <c r="J11" s="64"/>
      <c r="K11" s="64"/>
      <c r="L11" s="464">
        <f>'[1]Форма.2.1'!L11</f>
        <v>0</v>
      </c>
      <c r="M11" s="513">
        <f>'[1]Форма.2.1'!M11</f>
        <v>0</v>
      </c>
      <c r="N11" s="376">
        <f>IF(AND(L11=0,M11=0),100,IF(AND(L11=0,M11&gt;0),120,L11/M11*100))</f>
        <v>100</v>
      </c>
      <c r="O11" s="58" t="s">
        <v>104</v>
      </c>
      <c r="P11" s="58">
        <f>IF(N11&lt;80,3,IF(N11&gt;120,1,2))</f>
        <v>2</v>
      </c>
    </row>
    <row r="12" spans="2:16" ht="45">
      <c r="B12" s="14">
        <f t="shared" si="1"/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201" t="s">
        <v>315</v>
      </c>
      <c r="H12" s="64"/>
      <c r="I12" s="64"/>
      <c r="J12" s="64"/>
      <c r="K12" s="64"/>
      <c r="L12" s="464">
        <f>'[1]Форма.2.1'!L12</f>
        <v>0</v>
      </c>
      <c r="M12" s="513">
        <f>'[1]Форма.2.1'!M12</f>
        <v>0</v>
      </c>
      <c r="N12" s="376">
        <f>IF(AND(L12=0,M12=0),100,IF(AND(L12=0,M12&gt;0),120,L12/M12*100))</f>
        <v>100</v>
      </c>
      <c r="O12" s="58" t="s">
        <v>104</v>
      </c>
      <c r="P12" s="58">
        <f>IF(N12&lt;80,3,IF(N12&gt;120,1,2))</f>
        <v>2</v>
      </c>
    </row>
    <row r="13" spans="2:16" ht="30">
      <c r="B13" s="14">
        <f t="shared" si="1"/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62" t="s">
        <v>65</v>
      </c>
      <c r="H13" s="64"/>
      <c r="I13" s="64"/>
      <c r="J13" s="64"/>
      <c r="K13" s="64"/>
      <c r="L13" s="464">
        <f>'[1]Форма.2.1'!L13</f>
        <v>4.6</v>
      </c>
      <c r="M13" s="513">
        <f>'[1]Форма.2.1'!M13</f>
        <v>4.557562166666667</v>
      </c>
      <c r="N13" s="376">
        <f>IF(AND(L13=0,M13=0),100,IF(AND(L13=0,M13&gt;0),120,L13/M13*100))</f>
        <v>100.93115204535698</v>
      </c>
      <c r="O13" s="58" t="s">
        <v>104</v>
      </c>
      <c r="P13" s="58">
        <f>IF(N13&lt;80,3,IF(N13&gt;120,1,2))</f>
        <v>2</v>
      </c>
    </row>
    <row r="14" spans="2:16" ht="45">
      <c r="B14" s="14">
        <f t="shared" si="1"/>
        <v>3</v>
      </c>
      <c r="C14" s="14">
        <f t="shared" si="0"/>
        <v>1</v>
      </c>
      <c r="D14" s="14">
        <f t="shared" si="0"/>
        <v>1</v>
      </c>
      <c r="E14" s="14">
        <f t="shared" si="0"/>
        <v>1</v>
      </c>
      <c r="F14" s="14">
        <f t="shared" si="0"/>
        <v>1</v>
      </c>
      <c r="G14" s="62" t="s">
        <v>66</v>
      </c>
      <c r="H14" s="64"/>
      <c r="I14" s="64"/>
      <c r="J14" s="64"/>
      <c r="K14" s="64"/>
      <c r="L14" s="464">
        <f>'[1]Форма.2.1'!L14</f>
        <v>8</v>
      </c>
      <c r="M14" s="513">
        <f>'[1]Форма.2.1'!M14</f>
        <v>7.88</v>
      </c>
      <c r="N14" s="376">
        <f>IF(AND(L14=0,M14=0),100,IF(AND(L14=0,M14&gt;0),120,L14/M14*100))</f>
        <v>101.5228426395939</v>
      </c>
      <c r="O14" s="58" t="s">
        <v>104</v>
      </c>
      <c r="P14" s="58">
        <f>IF(N14&lt;80,3,IF(N14&gt;120,1,2))</f>
        <v>2</v>
      </c>
    </row>
    <row r="15" spans="7:16" ht="45">
      <c r="G15" s="62" t="s">
        <v>67</v>
      </c>
      <c r="H15" s="58"/>
      <c r="I15" s="58"/>
      <c r="J15" s="58"/>
      <c r="K15" s="58"/>
      <c r="L15" s="60" t="s">
        <v>5</v>
      </c>
      <c r="M15" s="381" t="s">
        <v>5</v>
      </c>
      <c r="N15" s="63"/>
      <c r="O15" s="58" t="s">
        <v>103</v>
      </c>
      <c r="P15" s="319">
        <f>AVERAGE(P16,P17,P18)</f>
        <v>2</v>
      </c>
    </row>
    <row r="16" spans="2:16" ht="30">
      <c r="B16" s="14">
        <f t="shared" si="1"/>
        <v>3</v>
      </c>
      <c r="C16" s="14">
        <f t="shared" si="0"/>
        <v>1</v>
      </c>
      <c r="D16" s="14">
        <f t="shared" si="0"/>
        <v>1</v>
      </c>
      <c r="E16" s="14">
        <f t="shared" si="0"/>
        <v>1</v>
      </c>
      <c r="F16" s="14">
        <f t="shared" si="0"/>
        <v>1</v>
      </c>
      <c r="G16" s="62" t="s">
        <v>114</v>
      </c>
      <c r="H16" s="64"/>
      <c r="I16" s="64"/>
      <c r="J16" s="64"/>
      <c r="K16" s="64"/>
      <c r="L16" s="464">
        <f>'[1]Форма.2.1'!L16</f>
        <v>1</v>
      </c>
      <c r="M16" s="513">
        <f>'[1]Форма.2.1'!M16</f>
        <v>1</v>
      </c>
      <c r="N16" s="376">
        <f>IF(AND(L16=0,M16=0),100,IF(AND(L16=0,M16&gt;0),120,L16/M16*100))</f>
        <v>100</v>
      </c>
      <c r="O16" s="58" t="s">
        <v>83</v>
      </c>
      <c r="P16" s="58">
        <f>IF(N16&lt;80,3,IF(N16&gt;120,1,2))</f>
        <v>2</v>
      </c>
    </row>
    <row r="17" spans="2:16" ht="45">
      <c r="B17" s="14">
        <f t="shared" si="1"/>
        <v>3</v>
      </c>
      <c r="C17" s="14">
        <f t="shared" si="0"/>
        <v>1</v>
      </c>
      <c r="D17" s="14">
        <f t="shared" si="0"/>
        <v>1</v>
      </c>
      <c r="E17" s="14">
        <f t="shared" si="0"/>
        <v>1</v>
      </c>
      <c r="F17" s="14">
        <f t="shared" si="0"/>
        <v>1</v>
      </c>
      <c r="G17" s="62" t="s">
        <v>108</v>
      </c>
      <c r="H17" s="64"/>
      <c r="I17" s="64"/>
      <c r="J17" s="64"/>
      <c r="K17" s="64"/>
      <c r="L17" s="464">
        <f>'[1]Форма.2.1'!L17</f>
        <v>0</v>
      </c>
      <c r="M17" s="513">
        <f>'[1]Форма.2.1'!M17</f>
        <v>0</v>
      </c>
      <c r="N17" s="376">
        <f>IF(AND(L17=0,M17=0),100,IF(AND(L17=0,M17&gt;0),120,L17/M17*100))</f>
        <v>100</v>
      </c>
      <c r="O17" s="58" t="s">
        <v>83</v>
      </c>
      <c r="P17" s="58">
        <f>IF(N17&lt;80,3,IF(N17&gt;120,1,2))</f>
        <v>2</v>
      </c>
    </row>
    <row r="18" spans="2:16" ht="45.75" thickBot="1">
      <c r="B18" s="14">
        <f t="shared" si="1"/>
        <v>3</v>
      </c>
      <c r="C18" s="14">
        <f t="shared" si="0"/>
        <v>1</v>
      </c>
      <c r="D18" s="14">
        <f t="shared" si="0"/>
        <v>1</v>
      </c>
      <c r="E18" s="14">
        <f t="shared" si="0"/>
        <v>1</v>
      </c>
      <c r="F18" s="14">
        <f t="shared" si="0"/>
        <v>1</v>
      </c>
      <c r="G18" s="62" t="s">
        <v>109</v>
      </c>
      <c r="H18" s="64"/>
      <c r="I18" s="64"/>
      <c r="J18" s="64"/>
      <c r="K18" s="64"/>
      <c r="L18" s="464">
        <f>'[1]Форма.2.1'!L18</f>
        <v>0</v>
      </c>
      <c r="M18" s="513">
        <f>'[1]Форма.2.1'!M18</f>
        <v>0</v>
      </c>
      <c r="N18" s="376">
        <f>IF(AND(L18=0,M18=0),100,IF(AND(L18=0,M18&gt;0),120,L18/M18*100))</f>
        <v>100</v>
      </c>
      <c r="O18" s="58" t="s">
        <v>83</v>
      </c>
      <c r="P18" s="58">
        <f>IF(N18&lt;80,3,IF(N18&gt;120,1,2))</f>
        <v>2</v>
      </c>
    </row>
    <row r="19" spans="2:16" ht="45.75" thickBot="1">
      <c r="B19" s="14">
        <f t="shared" si="1"/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62" t="s">
        <v>116</v>
      </c>
      <c r="H19" s="64"/>
      <c r="I19" s="64"/>
      <c r="J19" s="64"/>
      <c r="K19" s="64"/>
      <c r="L19" s="464">
        <f>'[1]Форма.2.1'!L19</f>
        <v>0</v>
      </c>
      <c r="M19" s="513">
        <f>'[1]Форма.2.1'!M19</f>
        <v>0</v>
      </c>
      <c r="N19" s="380">
        <f>IF(AND(L19=0,M19=0),100,IF(AND(L19=0,M19&gt;0),120,L19/M19*100))</f>
        <v>100</v>
      </c>
      <c r="O19" s="58" t="s">
        <v>83</v>
      </c>
      <c r="P19" s="321">
        <f>IF(N19&lt;80,3,IF(N19&gt;120,1,2))</f>
        <v>2</v>
      </c>
    </row>
    <row r="20" spans="2:16" ht="60.75" thickBot="1">
      <c r="B20" s="14">
        <f t="shared" si="1"/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62" t="s">
        <v>115</v>
      </c>
      <c r="H20" s="64"/>
      <c r="I20" s="64"/>
      <c r="J20" s="64"/>
      <c r="K20" s="64"/>
      <c r="L20" s="464">
        <f>'[1]Форма.2.1'!L20</f>
        <v>1</v>
      </c>
      <c r="M20" s="513">
        <f>'[1]Форма.2.1'!M20</f>
        <v>1</v>
      </c>
      <c r="N20" s="380">
        <f>IF(AND(L20=0,M20=0),100,IF(AND(L20=0,M20&gt;0),120,L20/M20*100))</f>
        <v>100</v>
      </c>
      <c r="O20" s="58" t="s">
        <v>83</v>
      </c>
      <c r="P20" s="321">
        <f>IF(N20&lt;80,3,IF(N20&gt;120,1,2))</f>
        <v>2</v>
      </c>
    </row>
    <row r="21" spans="7:16" ht="45.75" thickBot="1">
      <c r="G21" s="62" t="s">
        <v>68</v>
      </c>
      <c r="H21" s="58"/>
      <c r="I21" s="58"/>
      <c r="J21" s="58"/>
      <c r="K21" s="58"/>
      <c r="L21" s="60"/>
      <c r="M21" s="377"/>
      <c r="N21" s="322"/>
      <c r="O21" s="58" t="s">
        <v>82</v>
      </c>
      <c r="P21" s="323">
        <f>AVERAGE(P22)</f>
        <v>2</v>
      </c>
    </row>
    <row r="22" spans="2:16" ht="60.75" thickBot="1">
      <c r="B22" s="14">
        <f t="shared" si="1"/>
        <v>3</v>
      </c>
      <c r="C22" s="14">
        <f>COUNTIF(H22,"&lt;&gt;0")</f>
        <v>1</v>
      </c>
      <c r="D22" s="14">
        <f>COUNTIF(I22,"&lt;&gt;0")</f>
        <v>1</v>
      </c>
      <c r="E22" s="14">
        <f>COUNTIF(J22,"&lt;&gt;0")</f>
        <v>1</v>
      </c>
      <c r="F22" s="14">
        <f>COUNTIF(K22,"&lt;&gt;0")</f>
        <v>1</v>
      </c>
      <c r="G22" s="62" t="s">
        <v>69</v>
      </c>
      <c r="H22" s="64"/>
      <c r="I22" s="64"/>
      <c r="J22" s="64"/>
      <c r="K22" s="64"/>
      <c r="L22" s="464">
        <f>'[1]Форма.2.1'!L22</f>
        <v>0</v>
      </c>
      <c r="M22" s="513">
        <f>'[1]Форма.2.1'!M22</f>
        <v>0</v>
      </c>
      <c r="N22" s="376">
        <f>IF(AND(L22=0,M22=0),100,IF(AND(L22=0,M22&gt;0),120,L22/M22*100))</f>
        <v>100</v>
      </c>
      <c r="O22" s="326" t="s">
        <v>418</v>
      </c>
      <c r="P22" s="296">
        <f>IF(N22&gt;120,3,IF(N22&lt;80,1,2))</f>
        <v>2</v>
      </c>
    </row>
    <row r="23" spans="7:16" ht="45.75" thickBot="1">
      <c r="G23" s="62" t="s">
        <v>70</v>
      </c>
      <c r="H23" s="58"/>
      <c r="I23" s="58"/>
      <c r="J23" s="58"/>
      <c r="K23" s="58"/>
      <c r="L23" s="60" t="s">
        <v>5</v>
      </c>
      <c r="M23" s="377"/>
      <c r="N23" s="322"/>
      <c r="O23" s="58" t="s">
        <v>103</v>
      </c>
      <c r="P23" s="324">
        <f>AVERAGE(P24,P25)</f>
        <v>2</v>
      </c>
    </row>
    <row r="24" spans="2:16" ht="45">
      <c r="B24" s="14">
        <f t="shared" si="1"/>
        <v>3</v>
      </c>
      <c r="C24" s="14">
        <f aca="true" t="shared" si="3" ref="C24:F25">COUNTIF(H24,"&lt;&gt;0")</f>
        <v>1</v>
      </c>
      <c r="D24" s="14">
        <f t="shared" si="3"/>
        <v>1</v>
      </c>
      <c r="E24" s="14">
        <f t="shared" si="3"/>
        <v>1</v>
      </c>
      <c r="F24" s="14">
        <f t="shared" si="3"/>
        <v>1</v>
      </c>
      <c r="G24" s="62" t="s">
        <v>76</v>
      </c>
      <c r="H24" s="64"/>
      <c r="I24" s="64"/>
      <c r="J24" s="64"/>
      <c r="K24" s="64"/>
      <c r="L24" s="464">
        <f>'[1]Форма.2.1'!L24</f>
        <v>0</v>
      </c>
      <c r="M24" s="513">
        <f>'[1]Форма.2.1'!M24</f>
        <v>0</v>
      </c>
      <c r="N24" s="376">
        <f>IF(AND(L24=0,M24=0),100,IF(AND(L24=0,M24&gt;0),120,L24/M24*100))</f>
        <v>100</v>
      </c>
      <c r="O24" s="58" t="s">
        <v>82</v>
      </c>
      <c r="P24" s="58">
        <f>IF(N24&gt;120,3,IF(N24&lt;80,1,2))</f>
        <v>2</v>
      </c>
    </row>
    <row r="25" spans="2:16" ht="75">
      <c r="B25" s="14">
        <f t="shared" si="1"/>
        <v>3</v>
      </c>
      <c r="C25" s="14">
        <f t="shared" si="3"/>
        <v>1</v>
      </c>
      <c r="D25" s="14">
        <f t="shared" si="3"/>
        <v>1</v>
      </c>
      <c r="E25" s="14">
        <f t="shared" si="3"/>
        <v>1</v>
      </c>
      <c r="F25" s="14">
        <f t="shared" si="3"/>
        <v>1</v>
      </c>
      <c r="G25" s="62" t="s">
        <v>77</v>
      </c>
      <c r="H25" s="64"/>
      <c r="I25" s="64"/>
      <c r="J25" s="64"/>
      <c r="K25" s="64"/>
      <c r="L25" s="464">
        <f>'[1]Форма.2.1'!L25</f>
        <v>0</v>
      </c>
      <c r="M25" s="513">
        <f>'[1]Форма.2.1'!M25</f>
        <v>0</v>
      </c>
      <c r="N25" s="376">
        <f>IF(AND(L25=0,M25=0),100,IF(AND(L25=0,M25&gt;0),120,L25/M25*100))</f>
        <v>100</v>
      </c>
      <c r="O25" s="58" t="s">
        <v>82</v>
      </c>
      <c r="P25" s="57">
        <f>IF(N25&gt;120,3,IF(N25&lt;80,1,2))</f>
        <v>2</v>
      </c>
    </row>
    <row r="26" spans="7:16" s="45" customFormat="1" ht="5.25">
      <c r="G26" s="65"/>
      <c r="H26" s="66"/>
      <c r="I26" s="66"/>
      <c r="J26" s="66"/>
      <c r="K26" s="66"/>
      <c r="L26" s="66"/>
      <c r="M26" s="378"/>
      <c r="N26" s="67"/>
      <c r="O26" s="66" t="s">
        <v>74</v>
      </c>
      <c r="P26" s="66"/>
    </row>
    <row r="27" spans="7:16" ht="16.5">
      <c r="G27" s="62" t="s">
        <v>123</v>
      </c>
      <c r="H27" s="58"/>
      <c r="I27" s="58"/>
      <c r="J27" s="58"/>
      <c r="K27" s="58"/>
      <c r="L27" s="58" t="s">
        <v>5</v>
      </c>
      <c r="M27" s="58" t="s">
        <v>5</v>
      </c>
      <c r="N27" s="63"/>
      <c r="O27" s="58" t="s">
        <v>103</v>
      </c>
      <c r="P27" s="320">
        <f>AVERAGE(P23,P21,P20,P19,P15,P8)</f>
        <v>2</v>
      </c>
    </row>
    <row r="28" spans="7:16" ht="5.25" customHeight="1">
      <c r="G28" s="184"/>
      <c r="H28" s="185"/>
      <c r="I28" s="185"/>
      <c r="J28" s="185"/>
      <c r="K28" s="185"/>
      <c r="L28" s="185"/>
      <c r="M28" s="185"/>
      <c r="N28" s="186"/>
      <c r="O28" s="185"/>
      <c r="P28" s="185"/>
    </row>
    <row r="29" spans="7:14" s="45" customFormat="1" ht="5.25">
      <c r="G29" s="68"/>
      <c r="N29" s="47"/>
    </row>
    <row r="30" spans="1:18" s="72" customFormat="1" ht="15.75">
      <c r="A30" s="86"/>
      <c r="B30" s="45"/>
      <c r="C30" s="45"/>
      <c r="D30" s="45"/>
      <c r="E30" s="45"/>
      <c r="F30" s="45"/>
      <c r="G30" s="8" t="str">
        <f>Содержание!$C$27</f>
        <v>Директор</v>
      </c>
      <c r="I30" s="12"/>
      <c r="J30" s="71"/>
      <c r="L30" s="13" t="s">
        <v>73</v>
      </c>
      <c r="N30" s="325"/>
      <c r="O30" s="8" t="str">
        <f>Содержание!$G$27</f>
        <v>Фролов А.А.</v>
      </c>
      <c r="P30" s="185"/>
      <c r="Q30" s="87"/>
      <c r="R30" s="73"/>
    </row>
    <row r="31" spans="1:17" s="89" customFormat="1" ht="15">
      <c r="A31" s="86"/>
      <c r="B31" s="70"/>
      <c r="C31" s="70"/>
      <c r="D31" s="70"/>
      <c r="E31" s="70"/>
      <c r="F31" s="70"/>
      <c r="G31" s="71" t="s">
        <v>8</v>
      </c>
      <c r="I31" s="183"/>
      <c r="J31" s="88"/>
      <c r="L31" s="463" t="s">
        <v>9</v>
      </c>
      <c r="N31" s="327"/>
      <c r="O31" s="88" t="s">
        <v>20</v>
      </c>
      <c r="P31" s="327"/>
      <c r="Q31" s="87"/>
    </row>
    <row r="32" spans="14:16" s="74" customFormat="1" ht="3" customHeight="1">
      <c r="N32" s="47"/>
      <c r="P32" s="45"/>
    </row>
  </sheetData>
  <sheetProtection password="CA0A" sheet="1" formatCells="0" formatColumns="0" formatRows="0"/>
  <mergeCells count="5">
    <mergeCell ref="P5:P6"/>
    <mergeCell ref="L5:M5"/>
    <mergeCell ref="G5:G6"/>
    <mergeCell ref="O5:O6"/>
    <mergeCell ref="N5:N6"/>
  </mergeCells>
  <printOptions horizontalCentered="1"/>
  <pageMargins left="0.15748031496062992" right="0.15748031496062992" top="0.2755905511811024" bottom="0.26" header="0.15748031496062992" footer="0.16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zoomScale="85" zoomScaleNormal="85" zoomScalePageLayoutView="0" workbookViewId="0" topLeftCell="A1">
      <pane xSplit="7" ySplit="7" topLeftCell="L15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20" sqref="L20:M20"/>
    </sheetView>
  </sheetViews>
  <sheetFormatPr defaultColWidth="9.00390625" defaultRowHeight="15.75" outlineLevelCol="1"/>
  <cols>
    <col min="1" max="1" width="0.875" style="53" customWidth="1"/>
    <col min="2" max="6" width="3.50390625" style="49" hidden="1" customWidth="1" outlineLevel="1"/>
    <col min="7" max="7" width="57.75390625" style="51" customWidth="1" collapsed="1"/>
    <col min="8" max="11" width="7.625" style="51" hidden="1" customWidth="1" outlineLevel="1"/>
    <col min="12" max="12" width="11.125" style="51" bestFit="1" customWidth="1" collapsed="1"/>
    <col min="13" max="13" width="7.00390625" style="51" customWidth="1"/>
    <col min="14" max="14" width="5.25390625" style="51" bestFit="1" customWidth="1"/>
    <col min="15" max="15" width="9.50390625" style="51" bestFit="1" customWidth="1"/>
    <col min="16" max="16" width="7.625" style="51" customWidth="1"/>
    <col min="17" max="17" width="0.875" style="53" customWidth="1"/>
    <col min="18" max="16384" width="9.00390625" style="54" customWidth="1"/>
  </cols>
  <sheetData>
    <row r="1" s="53" customFormat="1" ht="5.25"/>
    <row r="2" s="76" customFormat="1" ht="15.75">
      <c r="G2" s="77" t="s">
        <v>80</v>
      </c>
    </row>
    <row r="3" spans="1:7" s="80" customFormat="1" ht="15.75">
      <c r="A3" s="76"/>
      <c r="B3" s="76"/>
      <c r="C3" s="76"/>
      <c r="D3" s="76"/>
      <c r="E3" s="76"/>
      <c r="F3" s="78"/>
      <c r="G3" s="79" t="str">
        <f>Содержание!$C$5</f>
        <v>ООО_ИнвестГрадСтрой</v>
      </c>
    </row>
    <row r="4" spans="1:17" s="82" customFormat="1" ht="15">
      <c r="A4" s="53"/>
      <c r="B4" s="49"/>
      <c r="C4" s="49"/>
      <c r="D4" s="49"/>
      <c r="E4" s="49"/>
      <c r="F4" s="49"/>
      <c r="G4" s="81" t="s">
        <v>37</v>
      </c>
      <c r="H4" s="51"/>
      <c r="I4" s="51"/>
      <c r="J4" s="51"/>
      <c r="K4" s="52"/>
      <c r="L4" s="52"/>
      <c r="Q4" s="53"/>
    </row>
    <row r="5" spans="2:16" ht="15.75" customHeight="1">
      <c r="B5" s="56"/>
      <c r="G5" s="631" t="s">
        <v>81</v>
      </c>
      <c r="H5" s="57"/>
      <c r="I5" s="57"/>
      <c r="J5" s="57"/>
      <c r="K5" s="57"/>
      <c r="L5" s="630">
        <f>Содержание!I5</f>
        <v>2015</v>
      </c>
      <c r="M5" s="630"/>
      <c r="N5" s="633" t="s">
        <v>112</v>
      </c>
      <c r="O5" s="630" t="s">
        <v>71</v>
      </c>
      <c r="P5" s="630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2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</row>
    <row r="7" spans="7:16" ht="15.75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2:16" ht="30">
      <c r="B8" s="16"/>
      <c r="C8" s="16"/>
      <c r="D8" s="16"/>
      <c r="E8" s="16"/>
      <c r="F8" s="16"/>
      <c r="G8" s="201" t="s">
        <v>219</v>
      </c>
      <c r="H8" s="207"/>
      <c r="I8" s="207"/>
      <c r="J8" s="58"/>
      <c r="K8" s="58"/>
      <c r="L8" s="58" t="s">
        <v>5</v>
      </c>
      <c r="M8" s="10"/>
      <c r="N8" s="322"/>
      <c r="O8" s="58" t="s">
        <v>103</v>
      </c>
      <c r="P8" s="328">
        <f>IF(MIN(P9:P10,P13)=0,0,AVERAGE(P9:P10,P13))</f>
        <v>0.5</v>
      </c>
    </row>
    <row r="9" spans="2:16" ht="45.75" thickBot="1">
      <c r="B9" s="14">
        <f>COUNTIF(D9:F9,"&lt;&gt;0")</f>
        <v>3</v>
      </c>
      <c r="C9" s="14">
        <f aca="true" t="shared" si="0" ref="C9:F13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201" t="s">
        <v>220</v>
      </c>
      <c r="H9" s="207"/>
      <c r="I9" s="207"/>
      <c r="J9" s="207"/>
      <c r="K9" s="207"/>
      <c r="L9" s="464">
        <f>'[1]Форма.2.2'!L9</f>
        <v>14</v>
      </c>
      <c r="M9" s="512">
        <f>'[1]Форма.2.2'!M9</f>
        <v>13.79</v>
      </c>
      <c r="N9" s="376">
        <f>IF(AND(L9=0,M9=0),100,IF(AND(L9=0,M9&gt;0),120,L9/M9*100))</f>
        <v>101.52284263959392</v>
      </c>
      <c r="O9" s="58" t="s">
        <v>82</v>
      </c>
      <c r="P9" s="329">
        <f>IF(N9&gt;120,0.75,IF(N9&lt;80,0.25,0.5))</f>
        <v>0.5</v>
      </c>
    </row>
    <row r="10" spans="2:16" ht="30.75" thickBot="1">
      <c r="B10" s="16"/>
      <c r="C10" s="16"/>
      <c r="D10" s="16"/>
      <c r="E10" s="16"/>
      <c r="F10" s="16"/>
      <c r="G10" s="201" t="s">
        <v>221</v>
      </c>
      <c r="H10" s="207"/>
      <c r="I10" s="207"/>
      <c r="J10" s="58"/>
      <c r="K10" s="58"/>
      <c r="L10" s="58" t="s">
        <v>5</v>
      </c>
      <c r="M10" s="10"/>
      <c r="N10" s="322"/>
      <c r="O10" s="58" t="s">
        <v>82</v>
      </c>
      <c r="P10" s="330">
        <f>IF(MIN(P11:P12)=0,0,AVERAGE(P11:P12))</f>
        <v>0.5</v>
      </c>
    </row>
    <row r="11" spans="2:16" ht="45">
      <c r="B11" s="14">
        <f>COUNTIF(D11:F11,"&lt;&gt;0")</f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78</v>
      </c>
      <c r="H11" s="207"/>
      <c r="I11" s="207"/>
      <c r="J11" s="207"/>
      <c r="K11" s="207"/>
      <c r="L11" s="464">
        <f>'[1]Форма.2.2'!L11</f>
        <v>14</v>
      </c>
      <c r="M11" s="512">
        <f>'[1]Форма.2.2'!M11</f>
        <v>13.79</v>
      </c>
      <c r="N11" s="376">
        <f>IF(AND(L11=0,M11=0),100,IF(AND(L11=0,M11&gt;0),120,L11/M11*100))</f>
        <v>101.52284263959392</v>
      </c>
      <c r="O11" s="58" t="s">
        <v>104</v>
      </c>
      <c r="P11" s="331">
        <f>IF(N11&gt;120,0.75,IF(N11&lt;80,0.25,0.5))</f>
        <v>0.5</v>
      </c>
    </row>
    <row r="12" spans="2:16" ht="15.75">
      <c r="B12" s="14">
        <f>COUNTIF(D12:F12,"&lt;&gt;0")</f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62" t="s">
        <v>79</v>
      </c>
      <c r="H12" s="207"/>
      <c r="I12" s="207"/>
      <c r="J12" s="207"/>
      <c r="K12" s="207"/>
      <c r="L12" s="464">
        <f>'[1]Форма.2.2'!L12</f>
        <v>14</v>
      </c>
      <c r="M12" s="512">
        <f>'[1]Форма.2.2'!M12</f>
        <v>13.79</v>
      </c>
      <c r="N12" s="376">
        <f>IF(AND(L12=0,M12=0),100,IF(AND(L12=0,M12&gt;0),120,L12/M12*100))</f>
        <v>101.52284263959392</v>
      </c>
      <c r="O12" s="58" t="s">
        <v>104</v>
      </c>
      <c r="P12" s="61">
        <f>IF(N12&gt;120,0.75,IF(N12&lt;80,0.25,0.5))</f>
        <v>0.5</v>
      </c>
    </row>
    <row r="13" spans="2:16" ht="75.75" thickBot="1">
      <c r="B13" s="14">
        <f>COUNTIF(D13:F13,"&lt;&gt;0")</f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201" t="s">
        <v>222</v>
      </c>
      <c r="H13" s="207"/>
      <c r="I13" s="207"/>
      <c r="J13" s="207"/>
      <c r="K13" s="207"/>
      <c r="L13" s="464">
        <f>'[1]Форма.2.2'!L13</f>
        <v>0</v>
      </c>
      <c r="M13" s="512">
        <f>'[1]Форма.2.2'!M13</f>
        <v>0</v>
      </c>
      <c r="N13" s="376">
        <f>IF(AND(L13=0,M13=0),100,IF(AND(L13=0,M13&gt;0),120,L13/M13*100))</f>
        <v>100</v>
      </c>
      <c r="O13" s="58" t="s">
        <v>82</v>
      </c>
      <c r="P13" s="61">
        <f>IF(N13&gt;120,0.75,IF(N13&lt;80,0.25,0.5))</f>
        <v>0.5</v>
      </c>
    </row>
    <row r="14" spans="2:16" ht="45.75" thickBot="1">
      <c r="B14" s="16"/>
      <c r="C14" s="16"/>
      <c r="D14" s="16"/>
      <c r="E14" s="16"/>
      <c r="F14" s="16"/>
      <c r="G14" s="201" t="s">
        <v>223</v>
      </c>
      <c r="H14" s="207"/>
      <c r="I14" s="207"/>
      <c r="J14" s="58"/>
      <c r="K14" s="58"/>
      <c r="L14" s="58"/>
      <c r="M14" s="10"/>
      <c r="N14" s="322"/>
      <c r="O14" s="58" t="s">
        <v>74</v>
      </c>
      <c r="P14" s="323">
        <f>AVERAGE(P15)</f>
        <v>0.5</v>
      </c>
    </row>
    <row r="15" spans="2:16" ht="45.75" thickBot="1">
      <c r="B15" s="14">
        <f>COUNTIF(D15:F15,"&lt;&gt;0")</f>
        <v>3</v>
      </c>
      <c r="C15" s="14">
        <f>COUNTIF(H15,"&lt;&gt;0")</f>
        <v>1</v>
      </c>
      <c r="D15" s="14">
        <f>COUNTIF(I15,"&lt;&gt;0")</f>
        <v>1</v>
      </c>
      <c r="E15" s="14">
        <f>COUNTIF(J15,"&lt;&gt;0")</f>
        <v>1</v>
      </c>
      <c r="F15" s="14">
        <f>COUNTIF(K15,"&lt;&gt;0")</f>
        <v>1</v>
      </c>
      <c r="G15" s="201" t="s">
        <v>224</v>
      </c>
      <c r="H15" s="207"/>
      <c r="I15" s="207"/>
      <c r="J15" s="207"/>
      <c r="K15" s="207"/>
      <c r="L15" s="464">
        <f>'[1]Форма.2.2'!L15</f>
        <v>0</v>
      </c>
      <c r="M15" s="512">
        <f>'[1]Форма.2.2'!M15</f>
        <v>0</v>
      </c>
      <c r="N15" s="376">
        <f>IF(AND(L15=0,M15=0),100,IF(AND(L15=0,M15&gt;0),120,L15/M15*100))</f>
        <v>100</v>
      </c>
      <c r="O15" s="58" t="s">
        <v>82</v>
      </c>
      <c r="P15" s="61">
        <f>IF(N15&gt;120,0.75,IF(N15&lt;80,0.25,0.5))</f>
        <v>0.5</v>
      </c>
    </row>
    <row r="16" spans="2:16" ht="30.75" thickBot="1">
      <c r="B16" s="16"/>
      <c r="C16" s="16"/>
      <c r="D16" s="16"/>
      <c r="E16" s="16"/>
      <c r="F16" s="16"/>
      <c r="G16" s="201" t="s">
        <v>225</v>
      </c>
      <c r="H16" s="207"/>
      <c r="I16" s="207"/>
      <c r="J16" s="58"/>
      <c r="K16" s="58"/>
      <c r="L16" s="58" t="s">
        <v>5</v>
      </c>
      <c r="M16" s="10"/>
      <c r="N16" s="322"/>
      <c r="O16" s="58" t="s">
        <v>103</v>
      </c>
      <c r="P16" s="323">
        <f>AVERAGE(P17,P18)</f>
        <v>0.5</v>
      </c>
    </row>
    <row r="17" spans="2:16" ht="45">
      <c r="B17" s="14">
        <f>COUNTIF(D17:F17,"&lt;&gt;0")</f>
        <v>3</v>
      </c>
      <c r="C17" s="14">
        <f aca="true" t="shared" si="1" ref="C17:F18">COUNTIF(H17,"&lt;&gt;0")</f>
        <v>1</v>
      </c>
      <c r="D17" s="14">
        <f t="shared" si="1"/>
        <v>1</v>
      </c>
      <c r="E17" s="14">
        <f t="shared" si="1"/>
        <v>1</v>
      </c>
      <c r="F17" s="14">
        <f t="shared" si="1"/>
        <v>1</v>
      </c>
      <c r="G17" s="201" t="s">
        <v>226</v>
      </c>
      <c r="H17" s="207"/>
      <c r="I17" s="207"/>
      <c r="J17" s="207"/>
      <c r="K17" s="207"/>
      <c r="L17" s="464">
        <f>'[1]Форма.2.2'!L17</f>
        <v>1</v>
      </c>
      <c r="M17" s="512">
        <f>'[1]Форма.2.2'!M17</f>
        <v>1</v>
      </c>
      <c r="N17" s="376">
        <f>IF(AND(L17=0,M17=0),100,IF(AND(L17=0,M17&gt;0),120,L17/M17*100))</f>
        <v>100</v>
      </c>
      <c r="O17" s="58" t="s">
        <v>83</v>
      </c>
      <c r="P17" s="58">
        <f>IF(N17&lt;80,0.75,IF(N17&gt;120,0.25,0.5))</f>
        <v>0.5</v>
      </c>
    </row>
    <row r="18" spans="2:16" ht="75.75" thickBot="1">
      <c r="B18" s="14">
        <f>COUNTIF(D18:F18,"&lt;&gt;0")</f>
        <v>3</v>
      </c>
      <c r="C18" s="14">
        <f t="shared" si="1"/>
        <v>1</v>
      </c>
      <c r="D18" s="14">
        <f t="shared" si="1"/>
        <v>1</v>
      </c>
      <c r="E18" s="14">
        <f t="shared" si="1"/>
        <v>1</v>
      </c>
      <c r="F18" s="14">
        <f t="shared" si="1"/>
        <v>1</v>
      </c>
      <c r="G18" s="201" t="s">
        <v>227</v>
      </c>
      <c r="H18" s="207"/>
      <c r="I18" s="207"/>
      <c r="J18" s="207"/>
      <c r="K18" s="207"/>
      <c r="L18" s="464">
        <f>'[1]Форма.2.2'!L18</f>
        <v>0</v>
      </c>
      <c r="M18" s="512">
        <f>'[1]Форма.2.2'!M18</f>
        <v>0</v>
      </c>
      <c r="N18" s="376">
        <f>IF(AND(L18=0,M18=0),100,IF(AND(L18=0,M18&gt;0),120,L18/M18*100))</f>
        <v>100</v>
      </c>
      <c r="O18" s="58" t="s">
        <v>82</v>
      </c>
      <c r="P18" s="61">
        <f>IF(N18&gt;120,0.75,IF(N18&lt;80,0.25,0.5))</f>
        <v>0.5</v>
      </c>
    </row>
    <row r="19" spans="2:16" ht="30.75" thickBot="1">
      <c r="B19" s="14">
        <f>COUNTIF(D19:F19,"&lt;&gt;0")</f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201" t="s">
        <v>228</v>
      </c>
      <c r="H19" s="207"/>
      <c r="I19" s="207"/>
      <c r="J19" s="58"/>
      <c r="K19" s="58"/>
      <c r="L19" s="58"/>
      <c r="M19" s="10"/>
      <c r="N19" s="322"/>
      <c r="O19" s="58" t="s">
        <v>82</v>
      </c>
      <c r="P19" s="323">
        <f>AVERAGE(P20)</f>
        <v>0.2</v>
      </c>
    </row>
    <row r="20" spans="2:16" ht="60">
      <c r="B20" s="14">
        <f>COUNTIF(D20:F20,"&lt;&gt;0")</f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201" t="s">
        <v>229</v>
      </c>
      <c r="H20" s="207"/>
      <c r="I20" s="207"/>
      <c r="J20" s="207"/>
      <c r="K20" s="207"/>
      <c r="L20" s="464">
        <f>'[1]Форма.2.2'!L20</f>
        <v>0</v>
      </c>
      <c r="M20" s="512">
        <f>'[1]Форма.2.2'!M20</f>
        <v>0</v>
      </c>
      <c r="N20" s="376">
        <f>IF(AND(L20=0,M20=0),100,IF(AND(L20=0,M20&gt;0),120,L20/M20*100))</f>
        <v>100</v>
      </c>
      <c r="O20" s="58" t="s">
        <v>74</v>
      </c>
      <c r="P20" s="61">
        <f>IF(N20&gt;120,0.3,IF(N20&lt;80,0.1,0.2))</f>
        <v>0.2</v>
      </c>
    </row>
    <row r="21" spans="2:16" s="53" customFormat="1" ht="6" thickBot="1">
      <c r="B21" s="17"/>
      <c r="C21" s="17"/>
      <c r="D21" s="17"/>
      <c r="E21" s="17"/>
      <c r="F21" s="17"/>
      <c r="G21" s="83"/>
      <c r="H21" s="208"/>
      <c r="I21" s="208"/>
      <c r="J21" s="84"/>
      <c r="K21" s="84"/>
      <c r="L21" s="84"/>
      <c r="M21" s="84"/>
      <c r="N21" s="84"/>
      <c r="O21" s="84" t="s">
        <v>74</v>
      </c>
      <c r="P21" s="333"/>
    </row>
    <row r="22" spans="2:16" ht="17.25" thickBot="1">
      <c r="B22" s="16"/>
      <c r="C22" s="16"/>
      <c r="D22" s="16"/>
      <c r="E22" s="16"/>
      <c r="F22" s="16"/>
      <c r="G22" s="201" t="s">
        <v>230</v>
      </c>
      <c r="H22" s="207"/>
      <c r="I22" s="207"/>
      <c r="J22" s="58"/>
      <c r="K22" s="58"/>
      <c r="L22" s="58" t="s">
        <v>5</v>
      </c>
      <c r="M22" s="58" t="s">
        <v>5</v>
      </c>
      <c r="N22" s="58"/>
      <c r="O22" s="332" t="s">
        <v>103</v>
      </c>
      <c r="P22" s="334">
        <f>AVERAGE(P19,P16,P14,P8)</f>
        <v>0.425</v>
      </c>
    </row>
    <row r="23" s="53" customFormat="1" ht="5.25">
      <c r="G23" s="85"/>
    </row>
    <row r="24" s="53" customFormat="1" ht="29.25" customHeight="1">
      <c r="G24" s="85"/>
    </row>
    <row r="25" spans="1:18" s="72" customFormat="1" ht="15.75">
      <c r="A25" s="86"/>
      <c r="B25" s="45"/>
      <c r="C25" s="45"/>
      <c r="D25" s="45"/>
      <c r="E25" s="45"/>
      <c r="F25" s="45"/>
      <c r="G25" s="8" t="str">
        <f>Содержание!$C$27</f>
        <v>Директор</v>
      </c>
      <c r="I25" s="12"/>
      <c r="J25" s="71"/>
      <c r="L25" s="13" t="s">
        <v>73</v>
      </c>
      <c r="N25" s="325"/>
      <c r="O25" s="8" t="str">
        <f>Содержание!$G$27</f>
        <v>Фролов А.А.</v>
      </c>
      <c r="P25" s="185"/>
      <c r="Q25" s="87"/>
      <c r="R25" s="73"/>
    </row>
    <row r="26" spans="1:17" s="89" customFormat="1" ht="15">
      <c r="A26" s="86"/>
      <c r="B26" s="70"/>
      <c r="C26" s="70"/>
      <c r="D26" s="70"/>
      <c r="E26" s="70"/>
      <c r="F26" s="70"/>
      <c r="G26" s="71" t="s">
        <v>8</v>
      </c>
      <c r="I26" s="183"/>
      <c r="J26" s="88"/>
      <c r="L26" s="463" t="s">
        <v>9</v>
      </c>
      <c r="N26" s="327"/>
      <c r="O26" s="88" t="s">
        <v>20</v>
      </c>
      <c r="P26" s="327"/>
      <c r="Q26" s="87"/>
    </row>
    <row r="27" spans="2:16" s="90" customFormat="1" ht="5.25">
      <c r="B27" s="86"/>
      <c r="C27" s="86"/>
      <c r="D27" s="86"/>
      <c r="E27" s="86"/>
      <c r="F27" s="86"/>
      <c r="H27" s="91"/>
      <c r="I27" s="91"/>
      <c r="J27" s="91"/>
      <c r="K27" s="91"/>
      <c r="N27" s="53"/>
      <c r="O27" s="53"/>
      <c r="P27" s="53"/>
    </row>
    <row r="28" spans="2:11" ht="15.75">
      <c r="B28" s="74"/>
      <c r="C28" s="74"/>
      <c r="D28" s="74"/>
      <c r="E28" s="74"/>
      <c r="F28" s="74"/>
      <c r="H28" s="74"/>
      <c r="I28" s="74"/>
      <c r="J28" s="74"/>
      <c r="K28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92" bottom="0.2362204724409449" header="0.78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"/>
  <sheetViews>
    <sheetView zoomScalePageLayoutView="0" workbookViewId="0" topLeftCell="A1">
      <pane xSplit="7" ySplit="7" topLeftCell="L25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G21" sqref="G21"/>
    </sheetView>
  </sheetViews>
  <sheetFormatPr defaultColWidth="9.00390625" defaultRowHeight="15.75" outlineLevelCol="1"/>
  <cols>
    <col min="1" max="1" width="0.875" style="109" customWidth="1"/>
    <col min="2" max="6" width="3.50390625" style="49" hidden="1" customWidth="1" outlineLevel="1"/>
    <col min="7" max="7" width="64.875" style="103" customWidth="1" collapsed="1"/>
    <col min="8" max="11" width="7.625" style="51" hidden="1" customWidth="1" outlineLevel="1"/>
    <col min="12" max="12" width="11.125" style="103" bestFit="1" customWidth="1" collapsed="1"/>
    <col min="13" max="13" width="7.125" style="103" customWidth="1"/>
    <col min="14" max="14" width="5.25390625" style="103" bestFit="1" customWidth="1"/>
    <col min="15" max="15" width="8.00390625" style="103" bestFit="1" customWidth="1"/>
    <col min="16" max="16" width="5.75390625" style="103" bestFit="1" customWidth="1"/>
    <col min="17" max="17" width="0.875" style="103" customWidth="1"/>
    <col min="18" max="16384" width="9.00390625" style="103" customWidth="1"/>
  </cols>
  <sheetData>
    <row r="1" spans="1:17" s="93" customFormat="1" ht="5.25">
      <c r="A1" s="92"/>
      <c r="B1" s="45"/>
      <c r="C1" s="45"/>
      <c r="D1" s="45"/>
      <c r="E1" s="45"/>
      <c r="F1" s="45"/>
      <c r="G1" s="7"/>
      <c r="H1" s="45"/>
      <c r="I1" s="45"/>
      <c r="J1" s="45"/>
      <c r="K1" s="45"/>
      <c r="L1" s="92"/>
      <c r="M1" s="92"/>
      <c r="N1" s="92"/>
      <c r="O1" s="92"/>
      <c r="P1" s="92"/>
      <c r="Q1" s="92"/>
    </row>
    <row r="2" spans="1:17" s="98" customFormat="1" ht="15.75">
      <c r="A2" s="94"/>
      <c r="B2" s="95"/>
      <c r="C2" s="95"/>
      <c r="D2" s="95"/>
      <c r="E2" s="95"/>
      <c r="F2" s="96"/>
      <c r="G2" s="97" t="s">
        <v>23</v>
      </c>
      <c r="H2" s="95"/>
      <c r="I2" s="95"/>
      <c r="J2" s="95"/>
      <c r="K2" s="95"/>
      <c r="L2" s="94"/>
      <c r="M2" s="94"/>
      <c r="N2" s="94"/>
      <c r="O2" s="94"/>
      <c r="P2" s="94"/>
      <c r="Q2" s="94"/>
    </row>
    <row r="3" spans="1:17" s="100" customFormat="1" ht="15.75">
      <c r="A3" s="92"/>
      <c r="B3" s="49"/>
      <c r="C3" s="49"/>
      <c r="D3" s="49"/>
      <c r="E3" s="49"/>
      <c r="F3" s="49"/>
      <c r="G3" s="38" t="str">
        <f>Содержание!$C$5</f>
        <v>ООО_ИнвестГрадСтрой</v>
      </c>
      <c r="H3" s="51"/>
      <c r="I3" s="51"/>
      <c r="J3" s="51"/>
      <c r="K3" s="51"/>
      <c r="L3" s="99"/>
      <c r="M3" s="99"/>
      <c r="N3" s="99"/>
      <c r="O3" s="99"/>
      <c r="P3" s="99"/>
      <c r="Q3" s="92"/>
    </row>
    <row r="4" spans="1:17" s="93" customFormat="1" ht="15">
      <c r="A4" s="92"/>
      <c r="B4" s="49"/>
      <c r="C4" s="49"/>
      <c r="D4" s="49"/>
      <c r="E4" s="49"/>
      <c r="F4" s="49"/>
      <c r="G4" s="101" t="s">
        <v>15</v>
      </c>
      <c r="H4" s="51"/>
      <c r="I4" s="51"/>
      <c r="J4" s="51"/>
      <c r="K4" s="52"/>
      <c r="L4" s="52"/>
      <c r="M4" s="92"/>
      <c r="N4" s="92"/>
      <c r="O4" s="92"/>
      <c r="P4" s="92"/>
      <c r="Q4" s="92"/>
    </row>
    <row r="5" spans="1:17" ht="15.75" customHeight="1">
      <c r="A5" s="92"/>
      <c r="B5" s="56"/>
      <c r="G5" s="634" t="s">
        <v>24</v>
      </c>
      <c r="H5" s="57"/>
      <c r="I5" s="57"/>
      <c r="J5" s="57"/>
      <c r="K5" s="57"/>
      <c r="L5" s="630">
        <v>2015</v>
      </c>
      <c r="M5" s="630"/>
      <c r="N5" s="633" t="s">
        <v>112</v>
      </c>
      <c r="O5" s="630" t="s">
        <v>71</v>
      </c>
      <c r="P5" s="630" t="s">
        <v>113</v>
      </c>
      <c r="Q5" s="92"/>
    </row>
    <row r="6" spans="1:17" ht="29.25">
      <c r="A6" s="92"/>
      <c r="B6" s="59" t="s">
        <v>111</v>
      </c>
      <c r="C6" s="59">
        <v>2007</v>
      </c>
      <c r="D6" s="59">
        <v>2008</v>
      </c>
      <c r="E6" s="59">
        <v>2009</v>
      </c>
      <c r="F6" s="59">
        <v>2010</v>
      </c>
      <c r="G6" s="634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  <c r="Q6" s="92"/>
    </row>
    <row r="7" spans="1:17" ht="15.75">
      <c r="A7" s="92"/>
      <c r="G7" s="102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  <c r="Q7" s="92"/>
    </row>
    <row r="8" spans="1:17" ht="47.25" customHeight="1" thickBot="1">
      <c r="A8" s="92"/>
      <c r="B8" s="14">
        <f>COUNTIF(D8:F8,"&lt;&gt;0")</f>
        <v>3</v>
      </c>
      <c r="C8" s="14">
        <f>COUNTIF(H8,"&lt;&gt;0")</f>
        <v>1</v>
      </c>
      <c r="D8" s="14">
        <f>COUNTIF(I8,"&lt;&gt;0")</f>
        <v>1</v>
      </c>
      <c r="E8" s="14">
        <f>COUNTIF(J8,"&lt;&gt;0")</f>
        <v>1</v>
      </c>
      <c r="F8" s="14">
        <f>COUNTIF(K8,"&lt;&gt;0")</f>
        <v>1</v>
      </c>
      <c r="G8" s="104" t="s">
        <v>89</v>
      </c>
      <c r="H8" s="336"/>
      <c r="I8" s="336"/>
      <c r="J8" s="336"/>
      <c r="K8" s="336"/>
      <c r="L8" s="464">
        <f>'[1]Форма.2.3'!L8</f>
        <v>1</v>
      </c>
      <c r="M8" s="512">
        <f>'[1]Форма.2.3'!M8</f>
        <v>1</v>
      </c>
      <c r="N8" s="376">
        <f>IF(AND(L8=0,M8=0),100,IF(AND(L8=0,M8&gt;0),120,L8/M8*100))</f>
        <v>100</v>
      </c>
      <c r="O8" s="102" t="s">
        <v>25</v>
      </c>
      <c r="P8" s="58">
        <f>IF(N8&lt;80,3,IF(N8&gt;120,1,2))</f>
        <v>2</v>
      </c>
      <c r="Q8" s="92"/>
    </row>
    <row r="9" spans="1:17" ht="16.5" thickBot="1">
      <c r="A9" s="92"/>
      <c r="B9" s="16"/>
      <c r="C9" s="16"/>
      <c r="D9" s="16"/>
      <c r="E9" s="16"/>
      <c r="F9" s="16"/>
      <c r="G9" s="104" t="s">
        <v>26</v>
      </c>
      <c r="H9" s="102"/>
      <c r="I9" s="102"/>
      <c r="J9" s="102"/>
      <c r="K9" s="102"/>
      <c r="L9" s="102" t="s">
        <v>5</v>
      </c>
      <c r="M9" s="374"/>
      <c r="N9" s="335"/>
      <c r="O9" s="102" t="s">
        <v>5</v>
      </c>
      <c r="P9" s="323">
        <f>AVERAGE(P10,P11,P12,P13,P14,P15)</f>
        <v>2</v>
      </c>
      <c r="Q9" s="92"/>
    </row>
    <row r="10" spans="1:17" ht="45">
      <c r="A10" s="92"/>
      <c r="B10" s="14">
        <f aca="true" t="shared" si="0" ref="B10:B15">COUNTIF(D10:F10,"&lt;&gt;0")</f>
        <v>3</v>
      </c>
      <c r="C10" s="14">
        <f aca="true" t="shared" si="1" ref="C10:C15">COUNTIF(H10,"&lt;&gt;0")</f>
        <v>1</v>
      </c>
      <c r="D10" s="14">
        <f aca="true" t="shared" si="2" ref="D10:D15">COUNTIF(I10,"&lt;&gt;0")</f>
        <v>1</v>
      </c>
      <c r="E10" s="14">
        <f aca="true" t="shared" si="3" ref="E10:E15">COUNTIF(J10,"&lt;&gt;0")</f>
        <v>1</v>
      </c>
      <c r="F10" s="14">
        <f aca="true" t="shared" si="4" ref="F10:F15">COUNTIF(K10,"&lt;&gt;0")</f>
        <v>1</v>
      </c>
      <c r="G10" s="104" t="s">
        <v>90</v>
      </c>
      <c r="H10" s="336"/>
      <c r="I10" s="336"/>
      <c r="J10" s="336"/>
      <c r="K10" s="336"/>
      <c r="L10" s="464">
        <f>'[1]Форма.2.3'!L10</f>
        <v>0</v>
      </c>
      <c r="M10" s="512">
        <f>'[1]Форма.2.3'!M10</f>
        <v>0</v>
      </c>
      <c r="N10" s="376">
        <f aca="true" t="shared" si="5" ref="N10:N15">IF(AND(L10=0,M10=0),100,IF(AND(L10=0,M10&gt;0),120,L10/M10*100))</f>
        <v>100</v>
      </c>
      <c r="O10" s="102" t="s">
        <v>27</v>
      </c>
      <c r="P10" s="296">
        <f>IF(N10&gt;120,3,IF(N10&lt;80,1,2))</f>
        <v>2</v>
      </c>
      <c r="Q10" s="92"/>
    </row>
    <row r="11" spans="1:17" ht="60">
      <c r="A11" s="92"/>
      <c r="B11" s="14">
        <f t="shared" si="0"/>
        <v>3</v>
      </c>
      <c r="C11" s="14">
        <f t="shared" si="1"/>
        <v>1</v>
      </c>
      <c r="D11" s="14">
        <f t="shared" si="2"/>
        <v>1</v>
      </c>
      <c r="E11" s="14">
        <f t="shared" si="3"/>
        <v>1</v>
      </c>
      <c r="F11" s="14">
        <f t="shared" si="4"/>
        <v>1</v>
      </c>
      <c r="G11" s="104" t="s">
        <v>91</v>
      </c>
      <c r="H11" s="336"/>
      <c r="I11" s="336"/>
      <c r="J11" s="336"/>
      <c r="K11" s="336"/>
      <c r="L11" s="464">
        <f>'[1]Форма.2.3'!L11</f>
        <v>0</v>
      </c>
      <c r="M11" s="512">
        <f>'[1]Форма.2.3'!M11</f>
        <v>0</v>
      </c>
      <c r="N11" s="376">
        <f t="shared" si="5"/>
        <v>100</v>
      </c>
      <c r="O11" s="102" t="s">
        <v>25</v>
      </c>
      <c r="P11" s="58">
        <f>IF(N11&lt;80,3,IF(N11&gt;120,1,2))</f>
        <v>2</v>
      </c>
      <c r="Q11" s="92"/>
    </row>
    <row r="12" spans="1:17" ht="75">
      <c r="A12" s="92"/>
      <c r="B12" s="14">
        <f t="shared" si="0"/>
        <v>3</v>
      </c>
      <c r="C12" s="14">
        <f t="shared" si="1"/>
        <v>1</v>
      </c>
      <c r="D12" s="14">
        <f t="shared" si="2"/>
        <v>1</v>
      </c>
      <c r="E12" s="14">
        <f t="shared" si="3"/>
        <v>1</v>
      </c>
      <c r="F12" s="14">
        <f t="shared" si="4"/>
        <v>1</v>
      </c>
      <c r="G12" s="104" t="s">
        <v>92</v>
      </c>
      <c r="H12" s="336"/>
      <c r="I12" s="336"/>
      <c r="J12" s="336"/>
      <c r="K12" s="336"/>
      <c r="L12" s="464">
        <f>'[1]Форма.2.3'!L12</f>
        <v>0</v>
      </c>
      <c r="M12" s="512">
        <f>'[1]Форма.2.3'!M12</f>
        <v>0</v>
      </c>
      <c r="N12" s="376">
        <f t="shared" si="5"/>
        <v>100</v>
      </c>
      <c r="O12" s="102" t="s">
        <v>27</v>
      </c>
      <c r="P12" s="296">
        <f>IF(N12&gt;120,3,IF(N12&lt;80,1,2))</f>
        <v>2</v>
      </c>
      <c r="Q12" s="92"/>
    </row>
    <row r="13" spans="1:17" ht="60">
      <c r="A13" s="92"/>
      <c r="B13" s="14">
        <f t="shared" si="0"/>
        <v>3</v>
      </c>
      <c r="C13" s="14">
        <f t="shared" si="1"/>
        <v>1</v>
      </c>
      <c r="D13" s="14">
        <f t="shared" si="2"/>
        <v>1</v>
      </c>
      <c r="E13" s="14">
        <f t="shared" si="3"/>
        <v>1</v>
      </c>
      <c r="F13" s="14">
        <f t="shared" si="4"/>
        <v>1</v>
      </c>
      <c r="G13" s="104" t="s">
        <v>93</v>
      </c>
      <c r="H13" s="336"/>
      <c r="I13" s="336"/>
      <c r="J13" s="336"/>
      <c r="K13" s="336"/>
      <c r="L13" s="464">
        <f>'[1]Форма.2.3'!L13</f>
        <v>0</v>
      </c>
      <c r="M13" s="512">
        <f>'[1]Форма.2.3'!M13</f>
        <v>0</v>
      </c>
      <c r="N13" s="376">
        <f t="shared" si="5"/>
        <v>100</v>
      </c>
      <c r="O13" s="102" t="s">
        <v>27</v>
      </c>
      <c r="P13" s="296">
        <f>IF(N13&gt;120,3,IF(N13&lt;80,1,2))</f>
        <v>2</v>
      </c>
      <c r="Q13" s="92"/>
    </row>
    <row r="14" spans="1:17" ht="45">
      <c r="A14" s="92"/>
      <c r="B14" s="14">
        <f t="shared" si="0"/>
        <v>3</v>
      </c>
      <c r="C14" s="14">
        <f t="shared" si="1"/>
        <v>1</v>
      </c>
      <c r="D14" s="14">
        <f t="shared" si="2"/>
        <v>1</v>
      </c>
      <c r="E14" s="14">
        <f t="shared" si="3"/>
        <v>1</v>
      </c>
      <c r="F14" s="14">
        <f t="shared" si="4"/>
        <v>1</v>
      </c>
      <c r="G14" s="104" t="s">
        <v>94</v>
      </c>
      <c r="H14" s="336"/>
      <c r="I14" s="336"/>
      <c r="J14" s="336"/>
      <c r="K14" s="336"/>
      <c r="L14" s="464">
        <f>'[1]Форма.2.3'!L14</f>
        <v>0</v>
      </c>
      <c r="M14" s="512">
        <f>'[1]Форма.2.3'!M14</f>
        <v>0</v>
      </c>
      <c r="N14" s="376">
        <f t="shared" si="5"/>
        <v>100</v>
      </c>
      <c r="O14" s="102" t="s">
        <v>25</v>
      </c>
      <c r="P14" s="58">
        <f>IF(N14&lt;80,3,IF(N14&gt;120,1,2))</f>
        <v>2</v>
      </c>
      <c r="Q14" s="92"/>
    </row>
    <row r="15" spans="1:17" ht="30.75" thickBot="1">
      <c r="A15" s="92"/>
      <c r="B15" s="14">
        <f t="shared" si="0"/>
        <v>3</v>
      </c>
      <c r="C15" s="14">
        <f t="shared" si="1"/>
        <v>1</v>
      </c>
      <c r="D15" s="14">
        <f t="shared" si="2"/>
        <v>1</v>
      </c>
      <c r="E15" s="14">
        <f t="shared" si="3"/>
        <v>1</v>
      </c>
      <c r="F15" s="14">
        <f t="shared" si="4"/>
        <v>1</v>
      </c>
      <c r="G15" s="104" t="s">
        <v>95</v>
      </c>
      <c r="H15" s="336"/>
      <c r="I15" s="336"/>
      <c r="J15" s="336"/>
      <c r="K15" s="336"/>
      <c r="L15" s="464">
        <f>'[1]Форма.2.3'!L15</f>
        <v>1</v>
      </c>
      <c r="M15" s="512">
        <f>'[1]Форма.2.3'!M15</f>
        <v>0.985</v>
      </c>
      <c r="N15" s="376">
        <f t="shared" si="5"/>
        <v>101.5228426395939</v>
      </c>
      <c r="O15" s="102" t="s">
        <v>25</v>
      </c>
      <c r="P15" s="58">
        <f>IF(N15&lt;80,3,IF(N15&gt;120,1,2))</f>
        <v>2</v>
      </c>
      <c r="Q15" s="92"/>
    </row>
    <row r="16" spans="1:17" ht="16.5" thickBot="1">
      <c r="A16" s="92"/>
      <c r="B16" s="16"/>
      <c r="C16" s="16"/>
      <c r="D16" s="16"/>
      <c r="E16" s="16"/>
      <c r="F16" s="16"/>
      <c r="G16" s="104" t="s">
        <v>28</v>
      </c>
      <c r="H16" s="102"/>
      <c r="I16" s="102"/>
      <c r="J16" s="102"/>
      <c r="K16" s="102"/>
      <c r="L16" s="102" t="s">
        <v>5</v>
      </c>
      <c r="M16" s="374"/>
      <c r="N16" s="335"/>
      <c r="O16" s="102" t="s">
        <v>5</v>
      </c>
      <c r="P16" s="323">
        <f>AVERAGE(P17,P18)</f>
        <v>2</v>
      </c>
      <c r="Q16" s="92"/>
    </row>
    <row r="17" spans="1:17" ht="30.75" thickBot="1">
      <c r="A17" s="92"/>
      <c r="B17" s="14">
        <f>COUNTIF(D17:F17,"&lt;&gt;0")</f>
        <v>3</v>
      </c>
      <c r="C17" s="14">
        <f>COUNTIF(H17,"&lt;&gt;0")</f>
        <v>1</v>
      </c>
      <c r="D17" s="14">
        <f>COUNTIF(I17,"&lt;&gt;0")</f>
        <v>1</v>
      </c>
      <c r="E17" s="14">
        <f>COUNTIF(J17,"&lt;&gt;0")</f>
        <v>1</v>
      </c>
      <c r="F17" s="14">
        <f>COUNTIF(K17,"&lt;&gt;0")</f>
        <v>1</v>
      </c>
      <c r="G17" s="104" t="s">
        <v>96</v>
      </c>
      <c r="H17" s="336"/>
      <c r="I17" s="336"/>
      <c r="J17" s="336"/>
      <c r="K17" s="336"/>
      <c r="L17" s="464">
        <f>'[1]Форма.2.3'!L17</f>
        <v>16</v>
      </c>
      <c r="M17" s="512">
        <f>'[1]Форма.2.3'!M17</f>
        <v>15.76</v>
      </c>
      <c r="N17" s="376">
        <f>IF(AND(L17=0,M17=0),100,IF(AND(L17=0,M17&gt;0),120,L17/M17*100))</f>
        <v>101.5228426395939</v>
      </c>
      <c r="O17" s="102" t="s">
        <v>27</v>
      </c>
      <c r="P17" s="296">
        <f>IF(N17&gt;120,3,IF(N17&lt;80,1,2))</f>
        <v>2</v>
      </c>
      <c r="Q17" s="92"/>
    </row>
    <row r="18" spans="1:17" ht="45.75" thickBot="1">
      <c r="A18" s="92"/>
      <c r="B18" s="16"/>
      <c r="C18" s="16"/>
      <c r="D18" s="16"/>
      <c r="E18" s="16"/>
      <c r="F18" s="16"/>
      <c r="G18" s="104" t="s">
        <v>97</v>
      </c>
      <c r="H18" s="102"/>
      <c r="I18" s="102"/>
      <c r="J18" s="102"/>
      <c r="K18" s="102"/>
      <c r="L18" s="102" t="s">
        <v>5</v>
      </c>
      <c r="M18" s="374"/>
      <c r="N18" s="335"/>
      <c r="O18" s="102" t="s">
        <v>25</v>
      </c>
      <c r="P18" s="323">
        <f>AVERAGE(P19,P20,P21)</f>
        <v>2</v>
      </c>
      <c r="Q18" s="92"/>
    </row>
    <row r="19" spans="1:17" ht="15.75">
      <c r="A19" s="92"/>
      <c r="B19" s="14">
        <f>COUNTIF(D19:F19,"&lt;&gt;0")</f>
        <v>3</v>
      </c>
      <c r="C19" s="14">
        <f aca="true" t="shared" si="6" ref="C19:F21">COUNTIF(H19,"&lt;&gt;0")</f>
        <v>1</v>
      </c>
      <c r="D19" s="14">
        <f t="shared" si="6"/>
        <v>1</v>
      </c>
      <c r="E19" s="14">
        <f t="shared" si="6"/>
        <v>1</v>
      </c>
      <c r="F19" s="14">
        <f t="shared" si="6"/>
        <v>1</v>
      </c>
      <c r="G19" s="104" t="s">
        <v>29</v>
      </c>
      <c r="H19" s="336"/>
      <c r="I19" s="336"/>
      <c r="J19" s="336"/>
      <c r="K19" s="336"/>
      <c r="L19" s="464">
        <f>'[1]Форма.2.3'!L19</f>
        <v>0</v>
      </c>
      <c r="M19" s="512">
        <f>'[1]Форма.2.3'!M19</f>
        <v>0</v>
      </c>
      <c r="N19" s="376">
        <f>IF(AND(L19=0,M19=0),100,IF(AND(L19=0,M19&gt;0),120,L19/M19*100))</f>
        <v>100</v>
      </c>
      <c r="O19" s="102" t="s">
        <v>5</v>
      </c>
      <c r="P19" s="58">
        <f>IF(N19&lt;80,3,IF(N19&gt;120,1,2))</f>
        <v>2</v>
      </c>
      <c r="Q19" s="92"/>
    </row>
    <row r="20" spans="1:17" ht="15.75">
      <c r="A20" s="92"/>
      <c r="B20" s="14">
        <f>COUNTIF(D20:F20,"&lt;&gt;0")</f>
        <v>3</v>
      </c>
      <c r="C20" s="14">
        <f t="shared" si="6"/>
        <v>1</v>
      </c>
      <c r="D20" s="14">
        <f t="shared" si="6"/>
        <v>1</v>
      </c>
      <c r="E20" s="14">
        <f t="shared" si="6"/>
        <v>1</v>
      </c>
      <c r="F20" s="14">
        <f t="shared" si="6"/>
        <v>1</v>
      </c>
      <c r="G20" s="104" t="s">
        <v>30</v>
      </c>
      <c r="H20" s="336"/>
      <c r="I20" s="336"/>
      <c r="J20" s="336"/>
      <c r="K20" s="336"/>
      <c r="L20" s="464">
        <f>'[1]Форма.2.3'!L20</f>
        <v>0</v>
      </c>
      <c r="M20" s="512">
        <f>'[1]Форма.2.3'!M20</f>
        <v>0</v>
      </c>
      <c r="N20" s="376">
        <f>IF(AND(L20=0,M20=0),100,IF(AND(L20=0,M20&gt;0),120,L20/M20*100))</f>
        <v>100</v>
      </c>
      <c r="O20" s="102" t="s">
        <v>5</v>
      </c>
      <c r="P20" s="58">
        <f>IF(N20&lt;80,3,IF(N20&gt;120,1,2))</f>
        <v>2</v>
      </c>
      <c r="Q20" s="92"/>
    </row>
    <row r="21" spans="1:17" ht="30.75" thickBot="1">
      <c r="A21" s="92"/>
      <c r="B21" s="14">
        <f>COUNTIF(D21:F21,"&lt;&gt;0")</f>
        <v>3</v>
      </c>
      <c r="C21" s="14">
        <f t="shared" si="6"/>
        <v>1</v>
      </c>
      <c r="D21" s="14">
        <f t="shared" si="6"/>
        <v>1</v>
      </c>
      <c r="E21" s="14">
        <f t="shared" si="6"/>
        <v>1</v>
      </c>
      <c r="F21" s="14">
        <f t="shared" si="6"/>
        <v>1</v>
      </c>
      <c r="G21" s="104" t="s">
        <v>31</v>
      </c>
      <c r="H21" s="336"/>
      <c r="I21" s="336"/>
      <c r="J21" s="336"/>
      <c r="K21" s="336"/>
      <c r="L21" s="464">
        <f>'[1]Форма.2.3'!L21</f>
        <v>0</v>
      </c>
      <c r="M21" s="512">
        <f>'[1]Форма.2.3'!M21</f>
        <v>0</v>
      </c>
      <c r="N21" s="376">
        <f>IF(AND(L21=0,M21=0),100,IF(AND(L21=0,M21&gt;0),120,L21/M21*100))</f>
        <v>100</v>
      </c>
      <c r="O21" s="102" t="s">
        <v>5</v>
      </c>
      <c r="P21" s="58">
        <f>IF(N21&lt;80,3,IF(N21&gt;120,1,2))</f>
        <v>2</v>
      </c>
      <c r="Q21" s="92"/>
    </row>
    <row r="22" spans="1:17" ht="30.75" thickBot="1">
      <c r="A22" s="92"/>
      <c r="B22" s="16"/>
      <c r="C22" s="16"/>
      <c r="D22" s="16"/>
      <c r="E22" s="16"/>
      <c r="F22" s="16"/>
      <c r="G22" s="104" t="s">
        <v>32</v>
      </c>
      <c r="H22" s="102"/>
      <c r="I22" s="102"/>
      <c r="J22" s="102"/>
      <c r="K22" s="102"/>
      <c r="L22" s="102"/>
      <c r="M22" s="374"/>
      <c r="N22" s="335"/>
      <c r="O22" s="102" t="s">
        <v>27</v>
      </c>
      <c r="P22" s="323">
        <f>AVERAGE(P23)</f>
        <v>2</v>
      </c>
      <c r="Q22" s="92"/>
    </row>
    <row r="23" spans="1:17" ht="45.75" thickBot="1">
      <c r="A23" s="92"/>
      <c r="B23" s="14">
        <f>COUNTIF(D23:F23,"&lt;&gt;0")</f>
        <v>3</v>
      </c>
      <c r="C23" s="14">
        <f>COUNTIF(H23,"&lt;&gt;0")</f>
        <v>1</v>
      </c>
      <c r="D23" s="14">
        <f>COUNTIF(I23,"&lt;&gt;0")</f>
        <v>1</v>
      </c>
      <c r="E23" s="14">
        <f>COUNTIF(J23,"&lt;&gt;0")</f>
        <v>1</v>
      </c>
      <c r="F23" s="14">
        <f>COUNTIF(K23,"&lt;&gt;0")</f>
        <v>1</v>
      </c>
      <c r="G23" s="104" t="s">
        <v>33</v>
      </c>
      <c r="H23" s="336"/>
      <c r="I23" s="336"/>
      <c r="J23" s="336"/>
      <c r="K23" s="336"/>
      <c r="L23" s="464">
        <f>'[1]Форма.2.3'!L23</f>
        <v>0</v>
      </c>
      <c r="M23" s="512">
        <f>'[1]Форма.2.3'!M23</f>
        <v>0</v>
      </c>
      <c r="N23" s="376">
        <f>IF(AND(L23=0,M23=0),100,IF(AND(L23=0,M23&gt;0),120,L23/M23*100))</f>
        <v>100</v>
      </c>
      <c r="O23" s="102"/>
      <c r="P23" s="296">
        <f>IF(N23&gt;120,3,IF(N23&lt;80,1,2))</f>
        <v>2</v>
      </c>
      <c r="Q23" s="92"/>
    </row>
    <row r="24" spans="1:17" ht="45.75" thickBot="1">
      <c r="A24" s="92"/>
      <c r="B24" s="16"/>
      <c r="C24" s="16"/>
      <c r="D24" s="16"/>
      <c r="E24" s="16"/>
      <c r="F24" s="16"/>
      <c r="G24" s="104" t="s">
        <v>34</v>
      </c>
      <c r="H24" s="102"/>
      <c r="I24" s="102"/>
      <c r="J24" s="102"/>
      <c r="K24" s="102"/>
      <c r="L24" s="102" t="s">
        <v>5</v>
      </c>
      <c r="M24" s="374"/>
      <c r="N24" s="322"/>
      <c r="O24" s="102" t="s">
        <v>5</v>
      </c>
      <c r="P24" s="323">
        <f>AVERAGE(P25,P26)</f>
        <v>2</v>
      </c>
      <c r="Q24" s="92"/>
    </row>
    <row r="25" spans="1:17" ht="33" customHeight="1">
      <c r="A25" s="92"/>
      <c r="B25" s="14">
        <f>COUNTIF(D25:F25,"&lt;&gt;0")</f>
        <v>3</v>
      </c>
      <c r="C25" s="14">
        <f aca="true" t="shared" si="7" ref="C25:F26">COUNTIF(H25,"&lt;&gt;0")</f>
        <v>1</v>
      </c>
      <c r="D25" s="14">
        <f t="shared" si="7"/>
        <v>1</v>
      </c>
      <c r="E25" s="14">
        <f t="shared" si="7"/>
        <v>1</v>
      </c>
      <c r="F25" s="14">
        <f t="shared" si="7"/>
        <v>1</v>
      </c>
      <c r="G25" s="104" t="s">
        <v>98</v>
      </c>
      <c r="H25" s="336"/>
      <c r="I25" s="336"/>
      <c r="J25" s="336"/>
      <c r="K25" s="336"/>
      <c r="L25" s="514">
        <f>'[1]Форма.2.3'!L25</f>
        <v>0</v>
      </c>
      <c r="M25" s="513">
        <f>'[1]Форма.2.3'!M25</f>
        <v>0</v>
      </c>
      <c r="N25" s="376">
        <f>IF(AND(L25=0,M25=0),100,IF(AND(L25=0,M25&gt;0),120,L25/M25*100))</f>
        <v>100</v>
      </c>
      <c r="O25" s="102" t="s">
        <v>27</v>
      </c>
      <c r="P25" s="296">
        <f>IF(N25&gt;120,3,IF(N25&lt;80,1,2))</f>
        <v>2</v>
      </c>
      <c r="Q25" s="92"/>
    </row>
    <row r="26" spans="1:17" ht="75">
      <c r="A26" s="92"/>
      <c r="B26" s="14">
        <f>COUNTIF(D26:F26,"&lt;&gt;0")</f>
        <v>3</v>
      </c>
      <c r="C26" s="14">
        <f t="shared" si="7"/>
        <v>1</v>
      </c>
      <c r="D26" s="14">
        <f t="shared" si="7"/>
        <v>1</v>
      </c>
      <c r="E26" s="14">
        <f t="shared" si="7"/>
        <v>1</v>
      </c>
      <c r="F26" s="14">
        <f t="shared" si="7"/>
        <v>1</v>
      </c>
      <c r="G26" s="104" t="s">
        <v>294</v>
      </c>
      <c r="H26" s="336"/>
      <c r="I26" s="336"/>
      <c r="J26" s="336"/>
      <c r="K26" s="336"/>
      <c r="L26" s="464">
        <f>'[1]Форма.2.3'!L26</f>
        <v>100</v>
      </c>
      <c r="M26" s="512">
        <f>'[1]Форма.2.3'!M26</f>
        <v>98.5</v>
      </c>
      <c r="N26" s="376">
        <f>IF(AND(L26=0,M26=0),100,IF(AND(L26=0,M26&gt;0),120,L26/M26*100))</f>
        <v>101.5228426395939</v>
      </c>
      <c r="O26" s="102" t="s">
        <v>25</v>
      </c>
      <c r="P26" s="58">
        <f>IF(N26&lt;80,3,IF(N26&gt;120,1,2))</f>
        <v>2</v>
      </c>
      <c r="Q26" s="92"/>
    </row>
    <row r="27" spans="1:17" s="93" customFormat="1" ht="5.25">
      <c r="A27" s="92"/>
      <c r="B27" s="45"/>
      <c r="C27" s="45"/>
      <c r="D27" s="45"/>
      <c r="E27" s="45"/>
      <c r="F27" s="45"/>
      <c r="G27" s="92"/>
      <c r="H27" s="92"/>
      <c r="I27" s="92"/>
      <c r="J27" s="92"/>
      <c r="K27" s="92"/>
      <c r="L27" s="92"/>
      <c r="M27" s="373"/>
      <c r="N27" s="92"/>
      <c r="O27" s="92"/>
      <c r="P27" s="92"/>
      <c r="Q27" s="92"/>
    </row>
    <row r="28" spans="1:17" ht="16.5">
      <c r="A28" s="92"/>
      <c r="B28" s="16"/>
      <c r="C28" s="16"/>
      <c r="D28" s="16"/>
      <c r="E28" s="16"/>
      <c r="F28" s="16"/>
      <c r="G28" s="104" t="s">
        <v>124</v>
      </c>
      <c r="H28" s="102"/>
      <c r="I28" s="102"/>
      <c r="J28" s="102"/>
      <c r="K28" s="102"/>
      <c r="L28" s="102" t="s">
        <v>5</v>
      </c>
      <c r="M28" s="375" t="s">
        <v>5</v>
      </c>
      <c r="N28" s="102" t="s">
        <v>5</v>
      </c>
      <c r="O28" s="102" t="s">
        <v>5</v>
      </c>
      <c r="P28" s="320">
        <f>AVERAGE(P24,P22,P16,P9,P8)</f>
        <v>2</v>
      </c>
      <c r="Q28" s="92"/>
    </row>
    <row r="29" spans="1:17" ht="15.75">
      <c r="A29" s="92"/>
      <c r="B29" s="16"/>
      <c r="C29" s="16"/>
      <c r="D29" s="16"/>
      <c r="E29" s="16"/>
      <c r="F29" s="16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92"/>
    </row>
    <row r="30" spans="1:17" s="93" customFormat="1" ht="5.25">
      <c r="A30" s="92"/>
      <c r="B30" s="45"/>
      <c r="C30" s="45"/>
      <c r="D30" s="45"/>
      <c r="E30" s="45"/>
      <c r="F30" s="45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8" s="72" customFormat="1" ht="15.75">
      <c r="A31" s="86"/>
      <c r="B31" s="45"/>
      <c r="C31" s="45"/>
      <c r="D31" s="45"/>
      <c r="E31" s="45"/>
      <c r="F31" s="45"/>
      <c r="G31" s="8" t="str">
        <f>Содержание!$C$27</f>
        <v>Директор</v>
      </c>
      <c r="I31" s="12"/>
      <c r="J31" s="71"/>
      <c r="L31" s="13" t="s">
        <v>73</v>
      </c>
      <c r="N31" s="325"/>
      <c r="O31" s="8" t="str">
        <f>Содержание!$G$27</f>
        <v>Фролов А.А.</v>
      </c>
      <c r="P31" s="185"/>
      <c r="Q31" s="87"/>
      <c r="R31" s="73"/>
    </row>
    <row r="32" spans="1:17" s="89" customFormat="1" ht="15">
      <c r="A32" s="86"/>
      <c r="B32" s="70"/>
      <c r="C32" s="70"/>
      <c r="D32" s="70"/>
      <c r="E32" s="70"/>
      <c r="F32" s="70"/>
      <c r="G32" s="71" t="s">
        <v>8</v>
      </c>
      <c r="I32" s="183"/>
      <c r="J32" s="88"/>
      <c r="L32" s="463" t="s">
        <v>9</v>
      </c>
      <c r="N32" s="327"/>
      <c r="O32" s="88" t="s">
        <v>20</v>
      </c>
      <c r="P32" s="327"/>
      <c r="Q32" s="87"/>
    </row>
    <row r="33" spans="1:17" s="93" customFormat="1" ht="5.25">
      <c r="A33" s="92"/>
      <c r="B33" s="45"/>
      <c r="C33" s="45"/>
      <c r="D33" s="45"/>
      <c r="E33" s="45"/>
      <c r="F33" s="45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>
      <c r="A34" s="92"/>
      <c r="G34" s="108" t="s">
        <v>87</v>
      </c>
      <c r="H34" s="107"/>
      <c r="I34" s="107"/>
      <c r="J34" s="107"/>
      <c r="K34" s="107"/>
      <c r="L34" s="107"/>
      <c r="M34" s="107"/>
      <c r="N34" s="107"/>
      <c r="O34" s="107"/>
      <c r="P34" s="107"/>
      <c r="Q34" s="92"/>
    </row>
    <row r="35" spans="1:17" ht="15.75">
      <c r="A35" s="92"/>
      <c r="G35" s="43" t="s">
        <v>86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92"/>
    </row>
    <row r="36" spans="1:17" s="93" customFormat="1" ht="5.25">
      <c r="A36" s="92"/>
      <c r="B36" s="45"/>
      <c r="C36" s="45"/>
      <c r="D36" s="45"/>
      <c r="E36" s="45"/>
      <c r="F36" s="4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8:11" ht="15.75">
      <c r="H37" s="103"/>
      <c r="I37" s="103"/>
      <c r="J37" s="103"/>
      <c r="K37" s="103"/>
    </row>
    <row r="38" spans="2:11" ht="15.75">
      <c r="B38" s="45"/>
      <c r="C38" s="45"/>
      <c r="D38" s="45"/>
      <c r="E38" s="45"/>
      <c r="F38" s="45"/>
      <c r="H38" s="45"/>
      <c r="I38" s="45"/>
      <c r="J38" s="45"/>
      <c r="K38" s="45"/>
    </row>
    <row r="39" spans="2:11" ht="15.75">
      <c r="B39" s="70"/>
      <c r="C39" s="70"/>
      <c r="D39" s="70"/>
      <c r="E39" s="70"/>
      <c r="F39" s="70"/>
      <c r="H39" s="71"/>
      <c r="I39" s="71"/>
      <c r="J39" s="71"/>
      <c r="K39" s="71"/>
    </row>
    <row r="40" spans="2:11" ht="15.75">
      <c r="B40" s="70"/>
      <c r="C40" s="70"/>
      <c r="D40" s="70"/>
      <c r="E40" s="70"/>
      <c r="F40" s="70"/>
      <c r="H40" s="55"/>
      <c r="I40" s="55"/>
      <c r="J40" s="55"/>
      <c r="K40" s="55"/>
    </row>
    <row r="41" spans="2:11" ht="15.75">
      <c r="B41" s="74"/>
      <c r="C41" s="74"/>
      <c r="D41" s="74"/>
      <c r="E41" s="74"/>
      <c r="F41" s="74"/>
      <c r="H41" s="74"/>
      <c r="I41" s="74"/>
      <c r="J41" s="74"/>
      <c r="K41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67" bottom="0.2362204724409449" header="0.51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68"/>
  <sheetViews>
    <sheetView zoomScaleSheetLayoutView="100" workbookViewId="0" topLeftCell="A1">
      <pane xSplit="3" ySplit="10" topLeftCell="D50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D7" sqref="D7"/>
    </sheetView>
  </sheetViews>
  <sheetFormatPr defaultColWidth="9.00390625" defaultRowHeight="15.75" outlineLevelCol="1"/>
  <cols>
    <col min="1" max="1" width="0.875" style="125" customWidth="1"/>
    <col min="2" max="2" width="47.375" style="126" customWidth="1"/>
    <col min="3" max="3" width="9.875" style="126" hidden="1" customWidth="1"/>
    <col min="4" max="4" width="8.125" style="126" customWidth="1"/>
    <col min="5" max="5" width="8.125" style="127" customWidth="1"/>
    <col min="6" max="8" width="8.125" style="127" hidden="1" customWidth="1" outlineLevel="1"/>
    <col min="9" max="9" width="7.75390625" style="335" hidden="1" customWidth="1" outlineLevel="1"/>
    <col min="10" max="10" width="10.375" style="335" hidden="1" customWidth="1" outlineLevel="1"/>
    <col min="11" max="11" width="7.375" style="335" hidden="1" customWidth="1" outlineLevel="1"/>
    <col min="12" max="12" width="2.625" style="115" customWidth="1" collapsed="1"/>
    <col min="13" max="13" width="11.125" style="31" bestFit="1" customWidth="1"/>
    <col min="14" max="14" width="8.125" style="31" bestFit="1" customWidth="1"/>
    <col min="15" max="15" width="6.25390625" style="113" bestFit="1" customWidth="1"/>
    <col min="16" max="16" width="6.875" style="31" customWidth="1"/>
    <col min="17" max="18" width="0.875" style="115" customWidth="1"/>
    <col min="19" max="19" width="73.625" style="113" bestFit="1" customWidth="1" collapsed="1"/>
    <col min="20" max="20" width="0.875" style="31" customWidth="1"/>
    <col min="21" max="21" width="56.625" style="31" bestFit="1" customWidth="1"/>
    <col min="22" max="16384" width="9.00390625" style="31" customWidth="1"/>
  </cols>
  <sheetData>
    <row r="1" spans="1:19" ht="15.75">
      <c r="A1" s="5"/>
      <c r="B1" s="258" t="s">
        <v>102</v>
      </c>
      <c r="C1" s="258"/>
      <c r="D1" s="258"/>
      <c r="E1" s="258"/>
      <c r="F1" s="258"/>
      <c r="G1" s="258"/>
      <c r="H1" s="258"/>
      <c r="I1" s="13"/>
      <c r="J1" s="13"/>
      <c r="K1" s="13"/>
      <c r="L1" s="110"/>
      <c r="M1" s="294"/>
      <c r="N1" s="209"/>
      <c r="O1" s="128"/>
      <c r="P1" s="111"/>
      <c r="Q1" s="110"/>
      <c r="R1" s="110"/>
      <c r="S1" s="128"/>
    </row>
    <row r="2" spans="1:19" ht="15.75" customHeight="1">
      <c r="A2" s="5"/>
      <c r="B2" s="258" t="s">
        <v>14</v>
      </c>
      <c r="C2" s="258"/>
      <c r="D2" s="258"/>
      <c r="E2" s="258"/>
      <c r="F2" s="258"/>
      <c r="G2" s="258"/>
      <c r="H2" s="258"/>
      <c r="I2" s="13"/>
      <c r="J2" s="13"/>
      <c r="K2" s="13"/>
      <c r="L2" s="112"/>
      <c r="M2" s="294"/>
      <c r="N2" s="209"/>
      <c r="O2" s="128"/>
      <c r="P2" s="111"/>
      <c r="Q2" s="110"/>
      <c r="R2" s="112"/>
      <c r="S2" s="131"/>
    </row>
    <row r="3" spans="1:19" s="27" customFormat="1" ht="5.25">
      <c r="A3" s="5"/>
      <c r="B3" s="1"/>
      <c r="C3" s="1"/>
      <c r="D3" s="1"/>
      <c r="E3" s="1"/>
      <c r="F3" s="1"/>
      <c r="G3" s="1"/>
      <c r="H3" s="1"/>
      <c r="I3" s="114"/>
      <c r="J3" s="114"/>
      <c r="K3" s="114"/>
      <c r="L3" s="114"/>
      <c r="M3" s="369"/>
      <c r="N3" s="369"/>
      <c r="O3" s="369"/>
      <c r="P3" s="369"/>
      <c r="Q3" s="369"/>
      <c r="R3" s="369"/>
      <c r="S3" s="369"/>
    </row>
    <row r="4" spans="1:19" ht="15.75" customHeight="1">
      <c r="A4" s="5"/>
      <c r="B4" s="32" t="str">
        <f>Содержание!$C$5</f>
        <v>ООО_ИнвестГрадСтрой</v>
      </c>
      <c r="C4" s="192"/>
      <c r="D4" s="192"/>
      <c r="E4" s="2"/>
      <c r="F4" s="2"/>
      <c r="G4" s="2"/>
      <c r="H4" s="2"/>
      <c r="I4" s="485"/>
      <c r="J4" s="485"/>
      <c r="K4" s="485"/>
      <c r="L4" s="318"/>
      <c r="M4" s="400"/>
      <c r="N4" s="401">
        <f>'Форма.1.3'!F7</f>
        <v>2015</v>
      </c>
      <c r="O4" s="489"/>
      <c r="P4" s="490"/>
      <c r="Q4" s="13"/>
      <c r="R4" s="79"/>
      <c r="S4" s="132"/>
    </row>
    <row r="5" spans="1:19" ht="15.75" customHeight="1">
      <c r="A5" s="5"/>
      <c r="B5" s="3" t="s">
        <v>15</v>
      </c>
      <c r="C5" s="193"/>
      <c r="D5" s="193"/>
      <c r="E5" s="22"/>
      <c r="F5" s="22"/>
      <c r="G5" s="20"/>
      <c r="H5" s="20"/>
      <c r="I5" s="61"/>
      <c r="J5" s="61"/>
      <c r="K5" s="61"/>
      <c r="L5" s="318"/>
      <c r="M5" s="649" t="s">
        <v>4</v>
      </c>
      <c r="N5" s="650"/>
      <c r="O5" s="635" t="s">
        <v>112</v>
      </c>
      <c r="P5" s="644" t="s">
        <v>113</v>
      </c>
      <c r="S5" s="133"/>
    </row>
    <row r="6" spans="1:19" ht="15.75" customHeight="1">
      <c r="A6" s="5"/>
      <c r="B6" s="24" t="s">
        <v>11</v>
      </c>
      <c r="C6" s="21">
        <f>Содержание!I5</f>
        <v>2015</v>
      </c>
      <c r="D6" s="21">
        <f>N4</f>
        <v>2015</v>
      </c>
      <c r="E6" s="21">
        <f>D6</f>
        <v>2015</v>
      </c>
      <c r="F6" s="4"/>
      <c r="G6" s="4"/>
      <c r="H6" s="4"/>
      <c r="I6" s="61"/>
      <c r="J6" s="61"/>
      <c r="K6" s="61"/>
      <c r="L6" s="318"/>
      <c r="M6" s="641" t="s">
        <v>272</v>
      </c>
      <c r="N6" s="641" t="s">
        <v>648</v>
      </c>
      <c r="O6" s="635"/>
      <c r="P6" s="645"/>
      <c r="Q6" s="116"/>
      <c r="R6" s="116"/>
      <c r="S6" s="636" t="s">
        <v>169</v>
      </c>
    </row>
    <row r="7" spans="1:19" ht="15.75">
      <c r="A7" s="5"/>
      <c r="B7" s="647" t="s">
        <v>16</v>
      </c>
      <c r="C7" s="19" t="s">
        <v>17</v>
      </c>
      <c r="D7" s="19" t="s">
        <v>17</v>
      </c>
      <c r="E7" s="19" t="s">
        <v>17</v>
      </c>
      <c r="F7" s="4"/>
      <c r="G7" s="4"/>
      <c r="H7" s="4"/>
      <c r="I7" s="61"/>
      <c r="J7" s="61"/>
      <c r="K7" s="61"/>
      <c r="L7" s="318"/>
      <c r="M7" s="642"/>
      <c r="N7" s="642"/>
      <c r="O7" s="635"/>
      <c r="P7" s="645"/>
      <c r="Q7" s="116"/>
      <c r="R7" s="116"/>
      <c r="S7" s="637"/>
    </row>
    <row r="8" spans="1:19" ht="15.75">
      <c r="A8" s="5"/>
      <c r="B8" s="648"/>
      <c r="C8" s="19" t="s">
        <v>211</v>
      </c>
      <c r="D8" s="19" t="s">
        <v>210</v>
      </c>
      <c r="E8" s="19" t="s">
        <v>211</v>
      </c>
      <c r="F8" s="4"/>
      <c r="G8" s="4"/>
      <c r="H8" s="4"/>
      <c r="I8" s="61"/>
      <c r="J8" s="61"/>
      <c r="K8" s="61"/>
      <c r="L8" s="318"/>
      <c r="M8" s="643"/>
      <c r="N8" s="643"/>
      <c r="O8" s="635"/>
      <c r="P8" s="646"/>
      <c r="Q8" s="116"/>
      <c r="R8" s="116"/>
      <c r="S8" s="638"/>
    </row>
    <row r="9" spans="1:21" ht="18">
      <c r="A9" s="6"/>
      <c r="B9" s="270" t="s">
        <v>363</v>
      </c>
      <c r="C9" s="117">
        <v>2</v>
      </c>
      <c r="D9" s="280">
        <f>AVERAGE(D10,D17,D21,D22,D23,D25)</f>
        <v>2</v>
      </c>
      <c r="E9" s="469">
        <f>AVERAGE(E10,E17,E21,E22,E23,E25)</f>
        <v>2</v>
      </c>
      <c r="F9" s="466"/>
      <c r="G9" s="466"/>
      <c r="H9" s="466"/>
      <c r="I9" s="481"/>
      <c r="J9" s="481"/>
      <c r="K9" s="479"/>
      <c r="L9" s="318"/>
      <c r="M9" s="486"/>
      <c r="N9" s="486"/>
      <c r="O9" s="277"/>
      <c r="P9" s="280">
        <f>AVERAGE(P10,P17,P21,P22,P23,P25)</f>
        <v>2</v>
      </c>
      <c r="Q9" s="129">
        <v>0</v>
      </c>
      <c r="R9" s="116"/>
      <c r="S9" s="134" t="s">
        <v>170</v>
      </c>
      <c r="U9" s="270" t="s">
        <v>363</v>
      </c>
    </row>
    <row r="10" spans="1:21" ht="16.5">
      <c r="A10" s="18"/>
      <c r="B10" s="273" t="s">
        <v>367</v>
      </c>
      <c r="C10" s="118">
        <v>2</v>
      </c>
      <c r="D10" s="278">
        <f>IF(MIN(D11:D12)=0,0,AVERAGE(D11:D12))</f>
        <v>2</v>
      </c>
      <c r="E10" s="470">
        <f>IF(MIN(E11:E12)=0,0,AVERAGE(E11:E12))</f>
        <v>2</v>
      </c>
      <c r="F10" s="467"/>
      <c r="G10" s="467"/>
      <c r="H10" s="467"/>
      <c r="I10" s="481"/>
      <c r="J10" s="481"/>
      <c r="K10" s="467"/>
      <c r="L10" s="318"/>
      <c r="M10" s="487"/>
      <c r="N10" s="487"/>
      <c r="O10" s="31"/>
      <c r="P10" s="278">
        <f>IF(MIN(P11:P12)=0,0,AVERAGE(P11:P12))</f>
        <v>2</v>
      </c>
      <c r="Q10" s="129">
        <v>0</v>
      </c>
      <c r="R10" s="116"/>
      <c r="S10" s="135" t="s">
        <v>137</v>
      </c>
      <c r="U10" s="273" t="s">
        <v>340</v>
      </c>
    </row>
    <row r="11" spans="1:21" ht="16.5">
      <c r="A11" s="5"/>
      <c r="B11" s="274" t="s">
        <v>368</v>
      </c>
      <c r="C11" s="120">
        <f>'Форма.2.1'!$P$9</f>
        <v>2</v>
      </c>
      <c r="D11" s="279">
        <f>P11</f>
        <v>2</v>
      </c>
      <c r="E11" s="515">
        <f>'[1]Форма.2.4'!E11</f>
        <v>2</v>
      </c>
      <c r="F11" s="58"/>
      <c r="G11" s="58"/>
      <c r="H11" s="58"/>
      <c r="I11" s="399"/>
      <c r="J11" s="61"/>
      <c r="K11" s="61"/>
      <c r="L11" s="318"/>
      <c r="M11" s="516">
        <f>'[1]Форма.2.4'!M11</f>
        <v>100</v>
      </c>
      <c r="N11" s="516">
        <f>'[1]Форма.2.4'!N11</f>
        <v>98.5</v>
      </c>
      <c r="O11" s="370">
        <f>IF(AND(M11=0,N11=0),100,IF(AND(M11=0,N11&gt;0),120,M11/N11*100))</f>
        <v>101.5228426395939</v>
      </c>
      <c r="P11" s="279">
        <f>IF(O11&lt;80,3,IF(O11&gt;120,1,2))</f>
        <v>2</v>
      </c>
      <c r="Q11" s="129">
        <v>0</v>
      </c>
      <c r="R11" s="116"/>
      <c r="S11" s="135" t="s">
        <v>138</v>
      </c>
      <c r="U11" s="274" t="s">
        <v>329</v>
      </c>
    </row>
    <row r="12" spans="1:21" ht="16.5">
      <c r="A12" s="18"/>
      <c r="B12" s="275" t="s">
        <v>369</v>
      </c>
      <c r="C12" s="118">
        <v>2</v>
      </c>
      <c r="D12" s="278">
        <f>IF(MIN(D13:D16)=0,0,AVERAGE(D13:D16))</f>
        <v>2</v>
      </c>
      <c r="E12" s="470">
        <f>IF(MIN(E13:E16)=0,0,AVERAGE(E13:E16))</f>
        <v>2</v>
      </c>
      <c r="F12" s="467"/>
      <c r="G12" s="467"/>
      <c r="H12" s="467"/>
      <c r="I12" s="481"/>
      <c r="J12" s="481"/>
      <c r="K12" s="467"/>
      <c r="L12" s="318"/>
      <c r="M12" s="487"/>
      <c r="N12" s="487"/>
      <c r="O12" s="31"/>
      <c r="P12" s="278">
        <f>IF(MIN(P13:P16)=0,0,AVERAGE(P13:P16))</f>
        <v>2</v>
      </c>
      <c r="Q12" s="129">
        <v>0</v>
      </c>
      <c r="R12" s="116"/>
      <c r="S12" s="135" t="s">
        <v>139</v>
      </c>
      <c r="U12" s="275" t="s">
        <v>330</v>
      </c>
    </row>
    <row r="13" spans="1:21" ht="16.5">
      <c r="A13" s="5"/>
      <c r="B13" s="274" t="s">
        <v>370</v>
      </c>
      <c r="C13" s="120">
        <f>'Форма.2.1'!$P$11</f>
        <v>2</v>
      </c>
      <c r="D13" s="279">
        <f>P13</f>
        <v>2</v>
      </c>
      <c r="E13" s="515">
        <f>'[1]Форма.2.4'!E13</f>
        <v>2</v>
      </c>
      <c r="F13" s="58"/>
      <c r="G13" s="58"/>
      <c r="H13" s="58"/>
      <c r="I13" s="399"/>
      <c r="J13" s="61"/>
      <c r="K13" s="61"/>
      <c r="L13" s="318"/>
      <c r="M13" s="516">
        <f>'[1]Форма.2.4'!M13</f>
        <v>0</v>
      </c>
      <c r="N13" s="516">
        <f>'[1]Форма.2.4'!N13</f>
        <v>0</v>
      </c>
      <c r="O13" s="371">
        <f>IF(AND(M13=0,N13=0),100,IF(AND(M13=0,N13&gt;0),120,M13/N13*100))</f>
        <v>100</v>
      </c>
      <c r="P13" s="279">
        <f>IF(O13&lt;80,3,IF(O13&gt;120,1,2))</f>
        <v>2</v>
      </c>
      <c r="Q13" s="129">
        <v>0</v>
      </c>
      <c r="R13" s="116"/>
      <c r="S13" s="135" t="s">
        <v>140</v>
      </c>
      <c r="U13" s="274" t="s">
        <v>331</v>
      </c>
    </row>
    <row r="14" spans="1:21" ht="16.5">
      <c r="A14" s="257"/>
      <c r="B14" s="274" t="s">
        <v>371</v>
      </c>
      <c r="C14" s="120">
        <f>'Форма.2.1'!$P$12</f>
        <v>2</v>
      </c>
      <c r="D14" s="279">
        <f>P14</f>
        <v>2</v>
      </c>
      <c r="E14" s="515">
        <f>'[1]Форма.2.4'!E14</f>
        <v>2</v>
      </c>
      <c r="F14" s="58"/>
      <c r="G14" s="58"/>
      <c r="H14" s="58"/>
      <c r="I14" s="399"/>
      <c r="J14" s="61"/>
      <c r="K14" s="61"/>
      <c r="L14" s="318"/>
      <c r="M14" s="516">
        <f>'[1]Форма.2.4'!M14</f>
        <v>0</v>
      </c>
      <c r="N14" s="516">
        <f>'[1]Форма.2.4'!N14</f>
        <v>0</v>
      </c>
      <c r="O14" s="371">
        <f>IF(AND(M14=0,N14=0),100,IF(AND(M14=0,N14&gt;0),120,M14/N14*100))</f>
        <v>100</v>
      </c>
      <c r="P14" s="279">
        <f>IF(O14&lt;80,3,IF(O14&gt;120,1,2))</f>
        <v>2</v>
      </c>
      <c r="Q14" s="129">
        <v>0</v>
      </c>
      <c r="R14" s="116"/>
      <c r="S14" s="135" t="s">
        <v>141</v>
      </c>
      <c r="U14" s="274" t="s">
        <v>332</v>
      </c>
    </row>
    <row r="15" spans="1:21" ht="16.5">
      <c r="A15" s="5"/>
      <c r="B15" s="274" t="s">
        <v>372</v>
      </c>
      <c r="C15" s="120">
        <f>'Форма.2.1'!$P$13</f>
        <v>2</v>
      </c>
      <c r="D15" s="279">
        <f>P15</f>
        <v>2</v>
      </c>
      <c r="E15" s="515">
        <f>'[1]Форма.2.4'!E15</f>
        <v>2</v>
      </c>
      <c r="F15" s="58"/>
      <c r="G15" s="58"/>
      <c r="H15" s="58"/>
      <c r="I15" s="399"/>
      <c r="J15" s="61"/>
      <c r="K15" s="61"/>
      <c r="L15" s="318"/>
      <c r="M15" s="516">
        <f>'[1]Форма.2.4'!M15</f>
        <v>4.6</v>
      </c>
      <c r="N15" s="516">
        <f>'[1]Форма.2.4'!N15</f>
        <v>4.557562166666667</v>
      </c>
      <c r="O15" s="371">
        <f>IF(AND(M15=0,N15=0),100,IF(AND(M15=0,N15&gt;0),120,M15/N15*100))</f>
        <v>100.93115204535698</v>
      </c>
      <c r="P15" s="279">
        <f>IF(O15&lt;80,3,IF(O15&gt;120,1,2))</f>
        <v>2</v>
      </c>
      <c r="Q15" s="129">
        <v>0</v>
      </c>
      <c r="R15" s="116"/>
      <c r="S15" s="135" t="s">
        <v>142</v>
      </c>
      <c r="U15" s="274" t="s">
        <v>333</v>
      </c>
    </row>
    <row r="16" spans="1:21" ht="17.25" thickBot="1">
      <c r="A16" s="5"/>
      <c r="B16" s="274" t="s">
        <v>373</v>
      </c>
      <c r="C16" s="120">
        <f>'Форма.2.1'!$P$14</f>
        <v>2</v>
      </c>
      <c r="D16" s="279">
        <f>P16</f>
        <v>2</v>
      </c>
      <c r="E16" s="515">
        <f>'[1]Форма.2.4'!E16</f>
        <v>2</v>
      </c>
      <c r="F16" s="58"/>
      <c r="G16" s="58"/>
      <c r="H16" s="58"/>
      <c r="I16" s="399"/>
      <c r="J16" s="61"/>
      <c r="K16" s="61"/>
      <c r="L16" s="318"/>
      <c r="M16" s="516">
        <f>'[1]Форма.2.4'!M16</f>
        <v>8</v>
      </c>
      <c r="N16" s="516">
        <f>'[1]Форма.2.4'!N16</f>
        <v>7.88</v>
      </c>
      <c r="O16" s="371">
        <f>IF(AND(M16=0,N16=0),100,IF(AND(M16=0,N16&gt;0),120,M16/N16*100))</f>
        <v>101.5228426395939</v>
      </c>
      <c r="P16" s="279">
        <f>IF(O16&lt;80,3,IF(O16&gt;120,1,2))</f>
        <v>2</v>
      </c>
      <c r="Q16" s="129">
        <v>0</v>
      </c>
      <c r="R16" s="116"/>
      <c r="S16" s="135" t="s">
        <v>143</v>
      </c>
      <c r="U16" s="274" t="s">
        <v>334</v>
      </c>
    </row>
    <row r="17" spans="1:21" ht="17.25" thickBot="1">
      <c r="A17" s="18"/>
      <c r="B17" s="276" t="s">
        <v>374</v>
      </c>
      <c r="C17" s="119">
        <v>2</v>
      </c>
      <c r="D17" s="283">
        <f>IF(MIN(D18,D19,D20)=0,0,AVERAGE(D18,D19,D20))</f>
        <v>2</v>
      </c>
      <c r="E17" s="471">
        <f>IF(MIN(E18,E19,E20)=0,0,AVERAGE(E18,E19,E20))</f>
        <v>2</v>
      </c>
      <c r="F17" s="476"/>
      <c r="G17" s="476"/>
      <c r="H17" s="476"/>
      <c r="I17" s="481"/>
      <c r="J17" s="481"/>
      <c r="K17" s="480"/>
      <c r="L17" s="318"/>
      <c r="M17" s="487"/>
      <c r="N17" s="487"/>
      <c r="O17" s="31"/>
      <c r="P17" s="283">
        <f>IF(MIN(P18,P19,P20)=0,0,AVERAGE(P18,P19,P20))</f>
        <v>2</v>
      </c>
      <c r="Q17" s="116">
        <v>0</v>
      </c>
      <c r="R17" s="116"/>
      <c r="S17" s="135" t="s">
        <v>144</v>
      </c>
      <c r="U17" s="276" t="s">
        <v>354</v>
      </c>
    </row>
    <row r="18" spans="1:21" ht="16.5">
      <c r="A18" s="257"/>
      <c r="B18" s="274" t="s">
        <v>375</v>
      </c>
      <c r="C18" s="120">
        <f>'Форма.2.1'!$P$16</f>
        <v>2</v>
      </c>
      <c r="D18" s="279">
        <f>P18</f>
        <v>2</v>
      </c>
      <c r="E18" s="515">
        <f>'[1]Форма.2.4'!E18</f>
        <v>2</v>
      </c>
      <c r="F18" s="58"/>
      <c r="G18" s="58"/>
      <c r="H18" s="58"/>
      <c r="I18" s="399"/>
      <c r="J18" s="61"/>
      <c r="K18" s="61"/>
      <c r="L18" s="318"/>
      <c r="M18" s="516">
        <f>'[1]Форма.2.4'!M18</f>
        <v>1</v>
      </c>
      <c r="N18" s="516">
        <f>'[1]Форма.2.4'!N18</f>
        <v>1</v>
      </c>
      <c r="O18" s="371">
        <f>IF(AND(M18=0,N18=0),100,IF(AND(M18=0,N18&gt;0),120,M18/N18*100))</f>
        <v>100</v>
      </c>
      <c r="P18" s="279">
        <f>IF(O18&lt;80,3,IF(O18&gt;120,1,2))</f>
        <v>2</v>
      </c>
      <c r="Q18" s="129">
        <v>0</v>
      </c>
      <c r="R18" s="116"/>
      <c r="S18" s="135" t="s">
        <v>145</v>
      </c>
      <c r="U18" s="274" t="s">
        <v>335</v>
      </c>
    </row>
    <row r="19" spans="1:21" ht="16.5">
      <c r="A19" s="257"/>
      <c r="B19" s="274" t="s">
        <v>376</v>
      </c>
      <c r="C19" s="120">
        <f>'Форма.2.1'!$P$17</f>
        <v>2</v>
      </c>
      <c r="D19" s="279">
        <f>P19</f>
        <v>2</v>
      </c>
      <c r="E19" s="515">
        <f>'[1]Форма.2.4'!E19</f>
        <v>2</v>
      </c>
      <c r="F19" s="58"/>
      <c r="G19" s="58"/>
      <c r="H19" s="58"/>
      <c r="I19" s="399"/>
      <c r="J19" s="61"/>
      <c r="K19" s="61"/>
      <c r="L19" s="318"/>
      <c r="M19" s="516">
        <f>'[1]Форма.2.4'!M19</f>
        <v>0</v>
      </c>
      <c r="N19" s="516">
        <f>'[1]Форма.2.4'!N19</f>
        <v>0</v>
      </c>
      <c r="O19" s="371">
        <f>IF(AND(M19=0,N19=0),100,IF(AND(M19=0,N19&gt;0),120,M19/N19*100))</f>
        <v>100</v>
      </c>
      <c r="P19" s="279">
        <f>IF(O19&lt;80,3,IF(O19&gt;120,1,2))</f>
        <v>2</v>
      </c>
      <c r="Q19" s="129">
        <v>0</v>
      </c>
      <c r="R19" s="116"/>
      <c r="S19" s="135" t="s">
        <v>146</v>
      </c>
      <c r="U19" s="274" t="s">
        <v>336</v>
      </c>
    </row>
    <row r="20" spans="1:21" ht="17.25" thickBot="1">
      <c r="A20" s="257"/>
      <c r="B20" s="274" t="s">
        <v>377</v>
      </c>
      <c r="C20" s="120">
        <f>'Форма.2.1'!$P$18</f>
        <v>2</v>
      </c>
      <c r="D20" s="279">
        <f>P20</f>
        <v>2</v>
      </c>
      <c r="E20" s="515">
        <f>'[1]Форма.2.4'!E20</f>
        <v>2</v>
      </c>
      <c r="F20" s="58"/>
      <c r="G20" s="58"/>
      <c r="H20" s="58"/>
      <c r="I20" s="399"/>
      <c r="J20" s="61"/>
      <c r="K20" s="61"/>
      <c r="L20" s="318"/>
      <c r="M20" s="516">
        <f>'[1]Форма.2.4'!M20</f>
        <v>0</v>
      </c>
      <c r="N20" s="516">
        <f>'[1]Форма.2.4'!N20</f>
        <v>0</v>
      </c>
      <c r="O20" s="371">
        <f>IF(AND(M20=0,N20=0),100,IF(AND(M20=0,N20&gt;0),120,M20/N20*100))</f>
        <v>100</v>
      </c>
      <c r="P20" s="279">
        <f>IF(O20&lt;80,3,IF(O20&gt;120,1,2))</f>
        <v>2</v>
      </c>
      <c r="Q20" s="129">
        <v>0</v>
      </c>
      <c r="R20" s="116"/>
      <c r="S20" s="135" t="s">
        <v>147</v>
      </c>
      <c r="U20" s="274" t="s">
        <v>337</v>
      </c>
    </row>
    <row r="21" spans="1:21" ht="17.25" thickBot="1">
      <c r="A21" s="257"/>
      <c r="B21" s="274" t="s">
        <v>378</v>
      </c>
      <c r="C21" s="120">
        <f>'Форма.2.1'!$P$19</f>
        <v>2</v>
      </c>
      <c r="D21" s="279">
        <f>P21</f>
        <v>2</v>
      </c>
      <c r="E21" s="515">
        <f>'[1]Форма.2.4'!E21</f>
        <v>2</v>
      </c>
      <c r="F21" s="58"/>
      <c r="G21" s="58"/>
      <c r="H21" s="58"/>
      <c r="I21" s="399"/>
      <c r="J21" s="61"/>
      <c r="K21" s="61"/>
      <c r="L21" s="318"/>
      <c r="M21" s="516">
        <f>'[1]Форма.2.4'!M21</f>
        <v>0</v>
      </c>
      <c r="N21" s="516">
        <f>'[1]Форма.2.4'!N21</f>
        <v>0</v>
      </c>
      <c r="O21" s="372">
        <f>IF(AND(M21=0,N21=0),100,IF(AND(M21=0,N21&gt;0),120,M21/N21*100))</f>
        <v>100</v>
      </c>
      <c r="P21" s="284">
        <f>IF(O21&lt;80,3,IF(O21&gt;120,1,2))</f>
        <v>2</v>
      </c>
      <c r="Q21" s="116">
        <v>0</v>
      </c>
      <c r="R21" s="116"/>
      <c r="S21" s="135" t="s">
        <v>148</v>
      </c>
      <c r="U21" s="274" t="s">
        <v>338</v>
      </c>
    </row>
    <row r="22" spans="1:21" ht="17.25" thickBot="1">
      <c r="A22" s="257"/>
      <c r="B22" s="274" t="s">
        <v>379</v>
      </c>
      <c r="C22" s="120">
        <f>'Форма.2.1'!$P$20</f>
        <v>2</v>
      </c>
      <c r="D22" s="279">
        <f>P22</f>
        <v>2</v>
      </c>
      <c r="E22" s="515">
        <f>'[1]Форма.2.4'!E22</f>
        <v>2</v>
      </c>
      <c r="F22" s="58"/>
      <c r="G22" s="58"/>
      <c r="H22" s="58"/>
      <c r="I22" s="399"/>
      <c r="J22" s="61"/>
      <c r="K22" s="61"/>
      <c r="L22" s="318"/>
      <c r="M22" s="516">
        <f>'[1]Форма.2.4'!M22</f>
        <v>1</v>
      </c>
      <c r="N22" s="516">
        <f>'[1]Форма.2.4'!N22</f>
        <v>1</v>
      </c>
      <c r="O22" s="372">
        <f>IF(AND(M22=0,N22=0),100,IF(AND(M22=0,N22&gt;0),120,M22/N22*100))</f>
        <v>100</v>
      </c>
      <c r="P22" s="284">
        <f>IF(O22&lt;80,3,IF(O22&gt;120,1,2))</f>
        <v>2</v>
      </c>
      <c r="Q22" s="116">
        <v>0</v>
      </c>
      <c r="R22" s="116"/>
      <c r="S22" s="135" t="s">
        <v>149</v>
      </c>
      <c r="U22" s="274" t="s">
        <v>339</v>
      </c>
    </row>
    <row r="23" spans="1:21" ht="17.25" thickBot="1">
      <c r="A23" s="18"/>
      <c r="B23" s="275" t="s">
        <v>380</v>
      </c>
      <c r="C23" s="118">
        <v>2</v>
      </c>
      <c r="D23" s="285">
        <f>AVERAGE(D24)</f>
        <v>2</v>
      </c>
      <c r="E23" s="472">
        <f>AVERAGE(E24)</f>
        <v>2</v>
      </c>
      <c r="F23" s="477"/>
      <c r="G23" s="477"/>
      <c r="H23" s="477"/>
      <c r="I23" s="481"/>
      <c r="J23" s="481"/>
      <c r="K23" s="467"/>
      <c r="L23" s="318"/>
      <c r="M23" s="487"/>
      <c r="N23" s="487"/>
      <c r="O23" s="31"/>
      <c r="P23" s="285">
        <f>AVERAGE(P24)</f>
        <v>2</v>
      </c>
      <c r="Q23" s="116">
        <v>0</v>
      </c>
      <c r="R23" s="116"/>
      <c r="S23" s="135" t="s">
        <v>150</v>
      </c>
      <c r="U23" s="275" t="s">
        <v>353</v>
      </c>
    </row>
    <row r="24" spans="1:21" ht="17.25" thickBot="1">
      <c r="A24" s="5"/>
      <c r="B24" s="274" t="s">
        <v>381</v>
      </c>
      <c r="C24" s="120">
        <f>'Форма.2.1'!$P$22</f>
        <v>2</v>
      </c>
      <c r="D24" s="279">
        <f>P24</f>
        <v>2</v>
      </c>
      <c r="E24" s="515">
        <f>'[1]Форма.2.4'!E24</f>
        <v>2</v>
      </c>
      <c r="F24" s="58"/>
      <c r="G24" s="58"/>
      <c r="H24" s="58"/>
      <c r="I24" s="399"/>
      <c r="J24" s="61"/>
      <c r="K24" s="61"/>
      <c r="L24" s="318"/>
      <c r="M24" s="516">
        <f>'[1]Форма.2.4'!M24</f>
        <v>0</v>
      </c>
      <c r="N24" s="516">
        <f>'[1]Форма.2.4'!N24</f>
        <v>0</v>
      </c>
      <c r="O24" s="371">
        <f>IF(AND(M24=0,N24=0),100,IF(AND(M24=0,N24&gt;0),120,M24/N24*100))</f>
        <v>100</v>
      </c>
      <c r="P24" s="282">
        <f>IF(O24&gt;120,3,IF(O24&lt;80,1,2))</f>
        <v>2</v>
      </c>
      <c r="Q24" s="129">
        <v>0</v>
      </c>
      <c r="R24" s="116"/>
      <c r="S24" s="135" t="s">
        <v>151</v>
      </c>
      <c r="U24" s="274" t="s">
        <v>349</v>
      </c>
    </row>
    <row r="25" spans="1:21" ht="17.25" thickBot="1">
      <c r="A25" s="18"/>
      <c r="B25" s="276" t="s">
        <v>382</v>
      </c>
      <c r="C25" s="23">
        <v>2</v>
      </c>
      <c r="D25" s="286">
        <f>AVERAGE(D26,D27)</f>
        <v>2</v>
      </c>
      <c r="E25" s="473">
        <f>AVERAGE(E26,E27)</f>
        <v>2</v>
      </c>
      <c r="F25" s="320"/>
      <c r="G25" s="320"/>
      <c r="H25" s="320"/>
      <c r="I25" s="481"/>
      <c r="J25" s="481"/>
      <c r="K25" s="482"/>
      <c r="L25" s="318"/>
      <c r="M25" s="487"/>
      <c r="N25" s="487"/>
      <c r="O25" s="31"/>
      <c r="P25" s="286">
        <f>AVERAGE(P26,P27)</f>
        <v>2</v>
      </c>
      <c r="Q25" s="116">
        <v>0</v>
      </c>
      <c r="R25" s="116"/>
      <c r="S25" s="135" t="s">
        <v>152</v>
      </c>
      <c r="U25" s="276" t="s">
        <v>352</v>
      </c>
    </row>
    <row r="26" spans="1:21" ht="16.5">
      <c r="A26" s="5"/>
      <c r="B26" s="274" t="s">
        <v>383</v>
      </c>
      <c r="C26" s="120">
        <f>'Форма.2.1'!$P$24</f>
        <v>2</v>
      </c>
      <c r="D26" s="279">
        <f>P26</f>
        <v>2</v>
      </c>
      <c r="E26" s="515">
        <f>'[1]Форма.2.4'!E26</f>
        <v>2</v>
      </c>
      <c r="F26" s="58"/>
      <c r="G26" s="58"/>
      <c r="H26" s="58"/>
      <c r="I26" s="399"/>
      <c r="J26" s="61"/>
      <c r="K26" s="61"/>
      <c r="L26" s="318"/>
      <c r="M26" s="516">
        <f>'[1]Форма.2.4'!M26</f>
        <v>0</v>
      </c>
      <c r="N26" s="516">
        <f>'[1]Форма.2.4'!N26</f>
        <v>0</v>
      </c>
      <c r="O26" s="371">
        <f>IF(AND(M26=0,N26=0),100,IF(AND(M26=0,N26&gt;0),120,M26/N26*100))</f>
        <v>100</v>
      </c>
      <c r="P26" s="281">
        <f>IF(O26&gt;120,3,IF(O26&lt;80,1,2))</f>
        <v>2</v>
      </c>
      <c r="Q26" s="129">
        <v>0</v>
      </c>
      <c r="R26" s="116"/>
      <c r="S26" s="135" t="s">
        <v>153</v>
      </c>
      <c r="U26" s="274" t="s">
        <v>350</v>
      </c>
    </row>
    <row r="27" spans="1:21" ht="17.25" thickBot="1">
      <c r="A27" s="5"/>
      <c r="B27" s="274" t="s">
        <v>384</v>
      </c>
      <c r="C27" s="120">
        <f>'Форма.2.1'!$P$25</f>
        <v>2</v>
      </c>
      <c r="D27" s="279">
        <f>P27</f>
        <v>2</v>
      </c>
      <c r="E27" s="515">
        <f>'[1]Форма.2.4'!E27</f>
        <v>2</v>
      </c>
      <c r="F27" s="58"/>
      <c r="G27" s="58"/>
      <c r="H27" s="58"/>
      <c r="I27" s="399"/>
      <c r="J27" s="61"/>
      <c r="K27" s="61"/>
      <c r="L27" s="318"/>
      <c r="M27" s="516">
        <f>'[1]Форма.2.4'!M27</f>
        <v>0</v>
      </c>
      <c r="N27" s="516">
        <f>'[1]Форма.2.4'!N27</f>
        <v>0</v>
      </c>
      <c r="O27" s="371">
        <f>IF(AND(M27=0,N27=0),100,IF(AND(M27=0,N27&gt;0),120,M27/N27*100))</f>
        <v>100</v>
      </c>
      <c r="P27" s="291">
        <f>IF(O27&gt;120,3,IF(O27&lt;80,1,2))</f>
        <v>2</v>
      </c>
      <c r="Q27" s="129">
        <v>0</v>
      </c>
      <c r="R27" s="116"/>
      <c r="S27" s="135" t="s">
        <v>154</v>
      </c>
      <c r="U27" s="274" t="s">
        <v>351</v>
      </c>
    </row>
    <row r="28" spans="1:21" ht="18.75" thickBot="1">
      <c r="A28" s="6"/>
      <c r="B28" s="271" t="s">
        <v>364</v>
      </c>
      <c r="C28" s="197">
        <f>AVERAGE(C40,C37,C35,C29)</f>
        <v>0.425</v>
      </c>
      <c r="D28" s="292">
        <f>AVERAGE(D40,D37,D35,D29)</f>
        <v>0.425</v>
      </c>
      <c r="E28" s="474">
        <f>AVERAGE(E40,E37,E35,E29)</f>
        <v>0.425</v>
      </c>
      <c r="F28" s="476"/>
      <c r="G28" s="476"/>
      <c r="H28" s="476"/>
      <c r="I28" s="483"/>
      <c r="J28" s="483"/>
      <c r="K28" s="466"/>
      <c r="L28" s="318"/>
      <c r="M28" s="487"/>
      <c r="N28" s="487"/>
      <c r="O28" s="198"/>
      <c r="P28" s="292">
        <f>AVERAGE(P40,P37,P35,P29)</f>
        <v>0.425</v>
      </c>
      <c r="Q28" s="199">
        <v>0</v>
      </c>
      <c r="R28" s="116"/>
      <c r="S28" s="134" t="s">
        <v>171</v>
      </c>
      <c r="U28" s="271" t="s">
        <v>364</v>
      </c>
    </row>
    <row r="29" spans="1:21" ht="16.5">
      <c r="A29" s="18"/>
      <c r="B29" s="273" t="s">
        <v>385</v>
      </c>
      <c r="C29" s="25">
        <v>0.5</v>
      </c>
      <c r="D29" s="287">
        <f>IF(MIN(D30:D31,D34)=0,0,AVERAGE(D30:D31,D34))</f>
        <v>0.5</v>
      </c>
      <c r="E29" s="287">
        <f>IF(MIN(E30:E31,E34)=0,0,AVERAGE(E30:E31,E34))</f>
        <v>0.5</v>
      </c>
      <c r="F29" s="478"/>
      <c r="G29" s="478"/>
      <c r="H29" s="478"/>
      <c r="I29" s="481"/>
      <c r="J29" s="481"/>
      <c r="K29" s="484"/>
      <c r="L29" s="318"/>
      <c r="M29" s="487"/>
      <c r="N29" s="487"/>
      <c r="O29" s="31"/>
      <c r="P29" s="287">
        <f>IF(MIN(P30:P31,P34)=0,0,AVERAGE(P30:P31,P34))</f>
        <v>0.5</v>
      </c>
      <c r="Q29" s="129">
        <v>0</v>
      </c>
      <c r="R29" s="116"/>
      <c r="S29" s="135" t="s">
        <v>125</v>
      </c>
      <c r="U29" s="273" t="s">
        <v>355</v>
      </c>
    </row>
    <row r="30" spans="1:21" ht="16.5" customHeight="1" thickBot="1">
      <c r="A30" s="5"/>
      <c r="B30" s="274" t="s">
        <v>386</v>
      </c>
      <c r="C30" s="120">
        <f>'Форма.2.2'!$P$9</f>
        <v>0.5</v>
      </c>
      <c r="D30" s="279">
        <f>P30</f>
        <v>0.5</v>
      </c>
      <c r="E30" s="515">
        <f>'[1]Форма.2.4'!E30</f>
        <v>0.5</v>
      </c>
      <c r="F30" s="58"/>
      <c r="G30" s="58"/>
      <c r="H30" s="58"/>
      <c r="I30" s="399"/>
      <c r="J30" s="61"/>
      <c r="K30" s="61"/>
      <c r="L30" s="318"/>
      <c r="M30" s="516">
        <f>'[1]Форма.2.4'!M30</f>
        <v>14</v>
      </c>
      <c r="N30" s="516">
        <f>'[1]Форма.2.4'!N30</f>
        <v>13.79</v>
      </c>
      <c r="O30" s="371">
        <f>IF(AND(M30=0,N30=0),100,IF(AND(M30=0,N30&gt;0),120,M30/N30*100))</f>
        <v>101.52284263959392</v>
      </c>
      <c r="P30" s="289">
        <f>IF(O30&gt;120,0.75,IF(O30&lt;80,0.25,0.5))</f>
        <v>0.5</v>
      </c>
      <c r="Q30" s="129">
        <v>0</v>
      </c>
      <c r="R30" s="116"/>
      <c r="S30" s="135" t="s">
        <v>126</v>
      </c>
      <c r="U30" s="274" t="s">
        <v>317</v>
      </c>
    </row>
    <row r="31" spans="1:21" ht="17.25" thickBot="1">
      <c r="A31" s="18"/>
      <c r="B31" s="273" t="s">
        <v>387</v>
      </c>
      <c r="C31" s="120">
        <f>IF(MIN(C32:C33)=0,0,AVERAGE(C32:C33))</f>
        <v>0.5</v>
      </c>
      <c r="D31" s="283">
        <f>IF(MIN(D32:D33)=0,0,AVERAGE(D32:D33))</f>
        <v>0.5</v>
      </c>
      <c r="E31" s="283">
        <f>IF(MIN(E32:E33)=0,0,AVERAGE(E32:E33))</f>
        <v>0.5</v>
      </c>
      <c r="F31" s="476"/>
      <c r="G31" s="476"/>
      <c r="H31" s="476"/>
      <c r="I31" s="481"/>
      <c r="J31" s="481"/>
      <c r="K31" s="482"/>
      <c r="L31" s="318"/>
      <c r="M31" s="487"/>
      <c r="N31" s="487"/>
      <c r="O31" s="31"/>
      <c r="P31" s="283">
        <f>IF(MIN(P32:P33)=0,0,AVERAGE(P32:P33))</f>
        <v>0.5</v>
      </c>
      <c r="Q31" s="116">
        <v>0</v>
      </c>
      <c r="R31" s="116"/>
      <c r="S31" s="135" t="s">
        <v>127</v>
      </c>
      <c r="U31" s="273" t="s">
        <v>318</v>
      </c>
    </row>
    <row r="32" spans="1:21" ht="16.5">
      <c r="A32" s="5"/>
      <c r="B32" s="274" t="s">
        <v>388</v>
      </c>
      <c r="C32" s="120">
        <f>'Форма.2.2'!$P$11</f>
        <v>0.5</v>
      </c>
      <c r="D32" s="279">
        <f>P32</f>
        <v>0.5</v>
      </c>
      <c r="E32" s="515">
        <f>'[1]Форма.2.4'!E32</f>
        <v>0.5</v>
      </c>
      <c r="F32" s="58"/>
      <c r="G32" s="58"/>
      <c r="H32" s="58"/>
      <c r="I32" s="399"/>
      <c r="J32" s="61"/>
      <c r="K32" s="61"/>
      <c r="L32" s="318"/>
      <c r="M32" s="516">
        <f>'[1]Форма.2.4'!M32</f>
        <v>14</v>
      </c>
      <c r="N32" s="516">
        <f>'[1]Форма.2.4'!N32</f>
        <v>13.79</v>
      </c>
      <c r="O32" s="371">
        <f>IF(AND(M32=0,N32=0),100,IF(AND(M32=0,N32&gt;0),120,M32/N32*100))</f>
        <v>101.52284263959392</v>
      </c>
      <c r="P32" s="290">
        <f>IF(O32&gt;120,0.75,IF(O32&lt;80,0.25,0.5))</f>
        <v>0.5</v>
      </c>
      <c r="Q32" s="129">
        <v>0</v>
      </c>
      <c r="R32" s="116"/>
      <c r="S32" s="135" t="s">
        <v>128</v>
      </c>
      <c r="U32" s="274" t="s">
        <v>323</v>
      </c>
    </row>
    <row r="33" spans="1:21" ht="16.5">
      <c r="A33" s="5"/>
      <c r="B33" s="274" t="s">
        <v>389</v>
      </c>
      <c r="C33" s="120">
        <f>'Форма.2.2'!$P$12</f>
        <v>0.5</v>
      </c>
      <c r="D33" s="279">
        <f>P33</f>
        <v>0.5</v>
      </c>
      <c r="E33" s="515">
        <f>'[1]Форма.2.4'!E33</f>
        <v>0.5</v>
      </c>
      <c r="F33" s="58"/>
      <c r="G33" s="58"/>
      <c r="H33" s="58"/>
      <c r="I33" s="399"/>
      <c r="J33" s="61"/>
      <c r="K33" s="61"/>
      <c r="L33" s="318"/>
      <c r="M33" s="516">
        <f>'[1]Форма.2.4'!M33</f>
        <v>14</v>
      </c>
      <c r="N33" s="516">
        <f>'[1]Форма.2.4'!N33</f>
        <v>13.79</v>
      </c>
      <c r="O33" s="371">
        <f>IF(AND(M33=0,N33=0),100,IF(AND(M33=0,N33&gt;0),120,M33/N33*100))</f>
        <v>101.52284263959392</v>
      </c>
      <c r="P33" s="288">
        <f>IF(O33&gt;120,0.75,IF(O33&lt;80,0.25,0.5))</f>
        <v>0.5</v>
      </c>
      <c r="Q33" s="129">
        <v>0</v>
      </c>
      <c r="R33" s="116"/>
      <c r="S33" s="135" t="s">
        <v>79</v>
      </c>
      <c r="U33" s="274" t="s">
        <v>324</v>
      </c>
    </row>
    <row r="34" spans="1:21" ht="16.5" customHeight="1" thickBot="1">
      <c r="A34" s="5"/>
      <c r="B34" s="274" t="s">
        <v>390</v>
      </c>
      <c r="C34" s="120">
        <f>'Форма.2.2'!$P$13</f>
        <v>0.5</v>
      </c>
      <c r="D34" s="279">
        <f>P34</f>
        <v>0.5</v>
      </c>
      <c r="E34" s="515">
        <f>'[1]Форма.2.4'!E34</f>
        <v>0.5</v>
      </c>
      <c r="F34" s="58"/>
      <c r="G34" s="58"/>
      <c r="H34" s="58"/>
      <c r="I34" s="399"/>
      <c r="J34" s="61"/>
      <c r="K34" s="61"/>
      <c r="L34" s="318"/>
      <c r="M34" s="516">
        <f>'[1]Форма.2.4'!M34</f>
        <v>0</v>
      </c>
      <c r="N34" s="516">
        <f>'[1]Форма.2.4'!N34</f>
        <v>0</v>
      </c>
      <c r="O34" s="371">
        <f>IF(AND(M34=0,N34=0),100,IF(AND(M34=0,N34&gt;0),120,M34/N34*100))</f>
        <v>100</v>
      </c>
      <c r="P34" s="288">
        <f>IF(O34&gt;120,0.75,IF(O34&lt;80,0.25,0.5))</f>
        <v>0.5</v>
      </c>
      <c r="Q34" s="129">
        <v>0</v>
      </c>
      <c r="R34" s="116"/>
      <c r="S34" s="135" t="s">
        <v>129</v>
      </c>
      <c r="U34" s="274" t="s">
        <v>319</v>
      </c>
    </row>
    <row r="35" spans="1:21" ht="17.25" thickBot="1">
      <c r="A35" s="18"/>
      <c r="B35" s="273" t="s">
        <v>391</v>
      </c>
      <c r="C35" s="23">
        <v>0.5</v>
      </c>
      <c r="D35" s="285">
        <f>AVERAGE(D36)</f>
        <v>0.5</v>
      </c>
      <c r="E35" s="472">
        <f>AVERAGE(E36)</f>
        <v>0.5</v>
      </c>
      <c r="F35" s="477"/>
      <c r="G35" s="477"/>
      <c r="H35" s="477"/>
      <c r="I35" s="481"/>
      <c r="J35" s="481"/>
      <c r="K35" s="482"/>
      <c r="L35" s="318"/>
      <c r="M35" s="487"/>
      <c r="N35" s="487"/>
      <c r="O35" s="31"/>
      <c r="P35" s="285">
        <f>AVERAGE(P36)</f>
        <v>0.5</v>
      </c>
      <c r="Q35" s="129">
        <v>0</v>
      </c>
      <c r="R35" s="116"/>
      <c r="S35" s="135" t="s">
        <v>130</v>
      </c>
      <c r="U35" s="273" t="s">
        <v>328</v>
      </c>
    </row>
    <row r="36" spans="1:21" ht="16.5" customHeight="1" thickBot="1">
      <c r="A36" s="5"/>
      <c r="B36" s="274" t="s">
        <v>392</v>
      </c>
      <c r="C36" s="120">
        <f>'Форма.2.2'!$P$15</f>
        <v>0.5</v>
      </c>
      <c r="D36" s="279">
        <f>P36</f>
        <v>0.5</v>
      </c>
      <c r="E36" s="515">
        <f>'[1]Форма.2.4'!E36</f>
        <v>0.5</v>
      </c>
      <c r="F36" s="58"/>
      <c r="G36" s="58"/>
      <c r="H36" s="58"/>
      <c r="I36" s="399"/>
      <c r="J36" s="61"/>
      <c r="K36" s="61"/>
      <c r="L36" s="318"/>
      <c r="M36" s="516">
        <f>'[1]Форма.2.4'!M36</f>
        <v>0</v>
      </c>
      <c r="N36" s="516">
        <f>'[1]Форма.2.4'!N36</f>
        <v>0</v>
      </c>
      <c r="O36" s="371">
        <f>IF(AND(M36=0,N36=0),100,IF(AND(M36=0,N36&gt;0),120,M36/N36*100))</f>
        <v>100</v>
      </c>
      <c r="P36" s="288">
        <f>IF(O36&gt;120,0.75,IF(O36&lt;80,0.25,0.5))</f>
        <v>0.5</v>
      </c>
      <c r="Q36" s="129">
        <v>0</v>
      </c>
      <c r="R36" s="116"/>
      <c r="S36" s="135" t="s">
        <v>131</v>
      </c>
      <c r="U36" s="274" t="s">
        <v>320</v>
      </c>
    </row>
    <row r="37" spans="1:21" ht="17.25" thickBot="1">
      <c r="A37" s="18"/>
      <c r="B37" s="273" t="s">
        <v>322</v>
      </c>
      <c r="C37" s="23">
        <v>0.5</v>
      </c>
      <c r="D37" s="285">
        <f>AVERAGE(D38,D39)</f>
        <v>0.5</v>
      </c>
      <c r="E37" s="472">
        <f>AVERAGE(E38,E39)</f>
        <v>0.5</v>
      </c>
      <c r="F37" s="477"/>
      <c r="G37" s="477"/>
      <c r="H37" s="477"/>
      <c r="I37" s="481"/>
      <c r="J37" s="481"/>
      <c r="K37" s="482"/>
      <c r="L37" s="318"/>
      <c r="M37" s="487"/>
      <c r="N37" s="487"/>
      <c r="O37" s="31"/>
      <c r="P37" s="285">
        <f>AVERAGE(P38,P39)</f>
        <v>0.5</v>
      </c>
      <c r="Q37" s="129">
        <v>0</v>
      </c>
      <c r="R37" s="116"/>
      <c r="S37" s="135" t="s">
        <v>132</v>
      </c>
      <c r="U37" s="273" t="s">
        <v>322</v>
      </c>
    </row>
    <row r="38" spans="1:21" ht="16.5">
      <c r="A38" s="257"/>
      <c r="B38" s="274" t="s">
        <v>393</v>
      </c>
      <c r="C38" s="120">
        <f>'Форма.2.2'!$P$17</f>
        <v>0.5</v>
      </c>
      <c r="D38" s="279">
        <f>P38</f>
        <v>0.5</v>
      </c>
      <c r="E38" s="515">
        <f>'[1]Форма.2.4'!E38</f>
        <v>0.5</v>
      </c>
      <c r="F38" s="58"/>
      <c r="G38" s="58"/>
      <c r="H38" s="58"/>
      <c r="I38" s="399"/>
      <c r="J38" s="61"/>
      <c r="K38" s="61"/>
      <c r="L38" s="318"/>
      <c r="M38" s="516">
        <f>'[1]Форма.2.4'!M38</f>
        <v>1</v>
      </c>
      <c r="N38" s="516">
        <f>'[1]Форма.2.4'!N38</f>
        <v>1</v>
      </c>
      <c r="O38" s="371">
        <f>IF(AND(M38=0,N38=0),100,IF(AND(M38=0,N38&gt;0),120,M38/N38*100))</f>
        <v>100</v>
      </c>
      <c r="P38" s="279">
        <f>IF(O38&lt;80,0.75,IF(O38&gt;120,0.25,0.5))</f>
        <v>0.5</v>
      </c>
      <c r="Q38" s="129">
        <v>0</v>
      </c>
      <c r="R38" s="116"/>
      <c r="S38" s="135" t="s">
        <v>133</v>
      </c>
      <c r="U38" s="274" t="s">
        <v>325</v>
      </c>
    </row>
    <row r="39" spans="1:21" ht="16.5" customHeight="1" thickBot="1">
      <c r="A39" s="5"/>
      <c r="B39" s="274" t="s">
        <v>394</v>
      </c>
      <c r="C39" s="120">
        <f>'Форма.2.2'!$P$18</f>
        <v>0.5</v>
      </c>
      <c r="D39" s="279">
        <f>P39</f>
        <v>0.5</v>
      </c>
      <c r="E39" s="515">
        <f>'[1]Форма.2.4'!E39</f>
        <v>0.5</v>
      </c>
      <c r="F39" s="58"/>
      <c r="G39" s="58"/>
      <c r="H39" s="58"/>
      <c r="I39" s="399"/>
      <c r="J39" s="61"/>
      <c r="K39" s="61"/>
      <c r="L39" s="318"/>
      <c r="M39" s="516">
        <f>'[1]Форма.2.4'!M39</f>
        <v>0</v>
      </c>
      <c r="N39" s="516">
        <f>'[1]Форма.2.4'!N39</f>
        <v>0</v>
      </c>
      <c r="O39" s="371">
        <f>IF(AND(M39=0,N39=0),100,IF(AND(M39=0,N39&gt;0),120,M39/N39*100))</f>
        <v>100</v>
      </c>
      <c r="P39" s="288">
        <f>IF(O39&gt;120,0.75,IF(O39&lt;80,0.25,0.5))</f>
        <v>0.5</v>
      </c>
      <c r="Q39" s="129">
        <v>0</v>
      </c>
      <c r="R39" s="116"/>
      <c r="S39" s="135" t="s">
        <v>134</v>
      </c>
      <c r="U39" s="274" t="s">
        <v>321</v>
      </c>
    </row>
    <row r="40" spans="1:21" ht="17.25" thickBot="1">
      <c r="A40" s="18"/>
      <c r="B40" s="273" t="s">
        <v>395</v>
      </c>
      <c r="C40" s="23">
        <v>0.2</v>
      </c>
      <c r="D40" s="285">
        <f>AVERAGE(D41)</f>
        <v>0.2</v>
      </c>
      <c r="E40" s="472">
        <f>AVERAGE(E41)</f>
        <v>0.2</v>
      </c>
      <c r="F40" s="477"/>
      <c r="G40" s="477"/>
      <c r="H40" s="477"/>
      <c r="I40" s="481"/>
      <c r="J40" s="481"/>
      <c r="K40" s="482"/>
      <c r="L40" s="318"/>
      <c r="M40" s="487"/>
      <c r="N40" s="487"/>
      <c r="O40" s="31"/>
      <c r="P40" s="285">
        <f>AVERAGE(P41)</f>
        <v>0.2</v>
      </c>
      <c r="Q40" s="129">
        <v>0</v>
      </c>
      <c r="R40" s="116"/>
      <c r="S40" s="135" t="s">
        <v>135</v>
      </c>
      <c r="U40" s="273" t="s">
        <v>326</v>
      </c>
    </row>
    <row r="41" spans="1:21" ht="17.25" thickBot="1">
      <c r="A41" s="5"/>
      <c r="B41" s="274" t="s">
        <v>396</v>
      </c>
      <c r="C41" s="120">
        <f>'Форма.2.2'!$P$20</f>
        <v>0.2</v>
      </c>
      <c r="D41" s="279">
        <f>P41</f>
        <v>0.2</v>
      </c>
      <c r="E41" s="515">
        <f>'[1]Форма.2.4'!E41</f>
        <v>0.2</v>
      </c>
      <c r="F41" s="58"/>
      <c r="G41" s="58"/>
      <c r="H41" s="58"/>
      <c r="I41" s="399"/>
      <c r="J41" s="61"/>
      <c r="K41" s="61"/>
      <c r="L41" s="318"/>
      <c r="M41" s="516">
        <f>'[1]Форма.2.4'!M41</f>
        <v>0</v>
      </c>
      <c r="N41" s="516">
        <f>'[1]Форма.2.4'!N41</f>
        <v>0</v>
      </c>
      <c r="O41" s="371">
        <f>IF(AND(M41=0,N41=0),100,IF(AND(M41=0,N41&gt;0),120,M41/N41*100))</f>
        <v>100</v>
      </c>
      <c r="P41" s="288">
        <f>IF(O41&gt;120,0.3,IF(O41&lt;80,0.1,0.2))</f>
        <v>0.2</v>
      </c>
      <c r="Q41" s="129">
        <v>0</v>
      </c>
      <c r="R41" s="116"/>
      <c r="S41" s="135" t="s">
        <v>136</v>
      </c>
      <c r="U41" s="274" t="s">
        <v>327</v>
      </c>
    </row>
    <row r="42" spans="1:21" ht="18.75" thickBot="1">
      <c r="A42" s="6"/>
      <c r="B42" s="272" t="s">
        <v>365</v>
      </c>
      <c r="C42" s="121">
        <v>2</v>
      </c>
      <c r="D42" s="285">
        <f>AVERAGE(D43,D44,D51,D57,D59)</f>
        <v>2</v>
      </c>
      <c r="E42" s="472">
        <f>AVERAGE(E43,E44,E51,E57,E59)</f>
        <v>2</v>
      </c>
      <c r="F42" s="477"/>
      <c r="G42" s="477"/>
      <c r="H42" s="477"/>
      <c r="I42" s="481"/>
      <c r="J42" s="481"/>
      <c r="K42" s="102"/>
      <c r="L42" s="318"/>
      <c r="M42" s="487"/>
      <c r="N42" s="487"/>
      <c r="O42" s="31"/>
      <c r="P42" s="285">
        <f>AVERAGE(P43,P44,P51,P57,P59)</f>
        <v>2</v>
      </c>
      <c r="Q42" s="130">
        <v>0</v>
      </c>
      <c r="R42" s="122"/>
      <c r="S42" s="136" t="s">
        <v>366</v>
      </c>
      <c r="U42" s="272" t="s">
        <v>365</v>
      </c>
    </row>
    <row r="43" spans="1:21" ht="17.25" thickBot="1">
      <c r="A43" s="257"/>
      <c r="B43" s="274" t="s">
        <v>367</v>
      </c>
      <c r="C43" s="120">
        <f>'Форма.2.3'!$P$8</f>
        <v>2</v>
      </c>
      <c r="D43" s="279">
        <f>P43</f>
        <v>2</v>
      </c>
      <c r="E43" s="515">
        <f>'[1]Форма.2.4'!E43</f>
        <v>2</v>
      </c>
      <c r="F43" s="58"/>
      <c r="G43" s="58"/>
      <c r="H43" s="58"/>
      <c r="I43" s="399"/>
      <c r="J43" s="61"/>
      <c r="K43" s="61"/>
      <c r="L43" s="318"/>
      <c r="M43" s="516">
        <f>'[1]Форма.2.4'!M43</f>
        <v>1</v>
      </c>
      <c r="N43" s="516">
        <f>'[1]Форма.2.4'!N43</f>
        <v>1</v>
      </c>
      <c r="O43" s="371">
        <f>IF(AND(M43=0,N43=0),100,IF(AND(M43=0,N43&gt;0),120,M43/N43*100))</f>
        <v>100</v>
      </c>
      <c r="P43" s="279">
        <f>IF(O43&lt;80,3,IF(O43&gt;120,1,2))</f>
        <v>2</v>
      </c>
      <c r="Q43" s="130">
        <v>0</v>
      </c>
      <c r="R43" s="122"/>
      <c r="S43" s="137" t="s">
        <v>155</v>
      </c>
      <c r="U43" s="274" t="s">
        <v>340</v>
      </c>
    </row>
    <row r="44" spans="1:21" ht="17.25" thickBot="1">
      <c r="A44" s="18"/>
      <c r="B44" s="273" t="s">
        <v>174</v>
      </c>
      <c r="C44" s="23">
        <v>2</v>
      </c>
      <c r="D44" s="285">
        <f>AVERAGE(D45,D46,D47,D48,D49,D50)</f>
        <v>2</v>
      </c>
      <c r="E44" s="472">
        <f>AVERAGE(E45,E46,E47,E48,E49,E50)</f>
        <v>2</v>
      </c>
      <c r="F44" s="477"/>
      <c r="G44" s="477"/>
      <c r="H44" s="477"/>
      <c r="I44" s="61"/>
      <c r="J44" s="61"/>
      <c r="K44" s="482"/>
      <c r="L44" s="318"/>
      <c r="M44" s="487"/>
      <c r="N44" s="487"/>
      <c r="P44" s="285">
        <f>AVERAGE(P45,P46,P47,P48,P49,P50)</f>
        <v>2</v>
      </c>
      <c r="Q44" s="130">
        <v>0</v>
      </c>
      <c r="R44" s="122"/>
      <c r="S44" s="137" t="s">
        <v>26</v>
      </c>
      <c r="U44" s="273" t="s">
        <v>174</v>
      </c>
    </row>
    <row r="45" spans="1:21" ht="16.5">
      <c r="A45" s="5"/>
      <c r="B45" s="274" t="s">
        <v>397</v>
      </c>
      <c r="C45" s="120">
        <f>'Форма.2.3'!$P$10</f>
        <v>2</v>
      </c>
      <c r="D45" s="279">
        <f aca="true" t="shared" si="0" ref="D45:D50">P45</f>
        <v>2</v>
      </c>
      <c r="E45" s="515">
        <f>'[1]Форма.2.4'!E45</f>
        <v>2</v>
      </c>
      <c r="F45" s="58"/>
      <c r="G45" s="58"/>
      <c r="H45" s="58"/>
      <c r="I45" s="399"/>
      <c r="J45" s="61"/>
      <c r="K45" s="61"/>
      <c r="L45" s="318"/>
      <c r="M45" s="516">
        <f>'[1]Форма.2.4'!M45</f>
        <v>0</v>
      </c>
      <c r="N45" s="516">
        <f>'[1]Форма.2.4'!N45</f>
        <v>0</v>
      </c>
      <c r="O45" s="371">
        <f aca="true" t="shared" si="1" ref="O45:O50">IF(AND(M45=0,N45=0),100,IF(AND(M45=0,N45&gt;0),120,M45/N45*100))</f>
        <v>100</v>
      </c>
      <c r="P45" s="282">
        <f>IF(O45&gt;120,3,IF(O45&lt;80,1,2))</f>
        <v>2</v>
      </c>
      <c r="Q45" s="130">
        <v>0</v>
      </c>
      <c r="R45" s="122"/>
      <c r="S45" s="137" t="s">
        <v>156</v>
      </c>
      <c r="U45" s="274" t="s">
        <v>356</v>
      </c>
    </row>
    <row r="46" spans="1:21" ht="16.5">
      <c r="A46" s="5"/>
      <c r="B46" s="274" t="s">
        <v>398</v>
      </c>
      <c r="C46" s="120">
        <f>'Форма.2.3'!$P$11</f>
        <v>2</v>
      </c>
      <c r="D46" s="279">
        <f t="shared" si="0"/>
        <v>2</v>
      </c>
      <c r="E46" s="515">
        <f>'[1]Форма.2.4'!E46</f>
        <v>2</v>
      </c>
      <c r="F46" s="58"/>
      <c r="G46" s="58"/>
      <c r="H46" s="58"/>
      <c r="I46" s="399"/>
      <c r="J46" s="61"/>
      <c r="K46" s="61"/>
      <c r="L46" s="318"/>
      <c r="M46" s="516">
        <f>'[1]Форма.2.4'!M46</f>
        <v>0</v>
      </c>
      <c r="N46" s="516">
        <f>'[1]Форма.2.4'!N46</f>
        <v>0</v>
      </c>
      <c r="O46" s="371">
        <f t="shared" si="1"/>
        <v>100</v>
      </c>
      <c r="P46" s="279">
        <f>IF(O46&lt;80,3,IF(O46&gt;120,1,2))</f>
        <v>2</v>
      </c>
      <c r="Q46" s="130">
        <v>0</v>
      </c>
      <c r="R46" s="122"/>
      <c r="S46" s="137" t="s">
        <v>157</v>
      </c>
      <c r="U46" s="274" t="s">
        <v>341</v>
      </c>
    </row>
    <row r="47" spans="1:21" ht="16.5">
      <c r="A47" s="5"/>
      <c r="B47" s="274" t="s">
        <v>399</v>
      </c>
      <c r="C47" s="120">
        <f>'Форма.2.3'!$P$12</f>
        <v>2</v>
      </c>
      <c r="D47" s="279">
        <f t="shared" si="0"/>
        <v>2</v>
      </c>
      <c r="E47" s="515">
        <f>'[1]Форма.2.4'!E47</f>
        <v>2</v>
      </c>
      <c r="F47" s="58"/>
      <c r="G47" s="58"/>
      <c r="H47" s="58"/>
      <c r="I47" s="399"/>
      <c r="J47" s="61"/>
      <c r="K47" s="61"/>
      <c r="L47" s="318"/>
      <c r="M47" s="516">
        <f>'[1]Форма.2.4'!M47</f>
        <v>0</v>
      </c>
      <c r="N47" s="516">
        <f>'[1]Форма.2.4'!N47</f>
        <v>0</v>
      </c>
      <c r="O47" s="371">
        <f t="shared" si="1"/>
        <v>100</v>
      </c>
      <c r="P47" s="282">
        <f>IF(O47&gt;120,3,IF(O47&lt;80,1,2))</f>
        <v>2</v>
      </c>
      <c r="Q47" s="130">
        <v>0</v>
      </c>
      <c r="R47" s="122"/>
      <c r="S47" s="137" t="s">
        <v>158</v>
      </c>
      <c r="U47" s="274" t="s">
        <v>357</v>
      </c>
    </row>
    <row r="48" spans="1:21" ht="16.5">
      <c r="A48" s="5"/>
      <c r="B48" s="274" t="s">
        <v>400</v>
      </c>
      <c r="C48" s="120">
        <f>'Форма.2.3'!$P$13</f>
        <v>2</v>
      </c>
      <c r="D48" s="279">
        <f t="shared" si="0"/>
        <v>2</v>
      </c>
      <c r="E48" s="515">
        <f>'[1]Форма.2.4'!E48</f>
        <v>2</v>
      </c>
      <c r="F48" s="58"/>
      <c r="G48" s="58"/>
      <c r="H48" s="58"/>
      <c r="I48" s="399"/>
      <c r="J48" s="61"/>
      <c r="K48" s="61"/>
      <c r="L48" s="318"/>
      <c r="M48" s="516">
        <f>'[1]Форма.2.4'!M48</f>
        <v>0</v>
      </c>
      <c r="N48" s="516">
        <f>'[1]Форма.2.4'!N48</f>
        <v>0</v>
      </c>
      <c r="O48" s="371">
        <f t="shared" si="1"/>
        <v>100</v>
      </c>
      <c r="P48" s="282">
        <f>IF(O48&gt;120,3,IF(O48&lt;80,1,2))</f>
        <v>2</v>
      </c>
      <c r="Q48" s="130">
        <v>0</v>
      </c>
      <c r="R48" s="122"/>
      <c r="S48" s="137" t="s">
        <v>159</v>
      </c>
      <c r="U48" s="274" t="s">
        <v>358</v>
      </c>
    </row>
    <row r="49" spans="1:21" ht="16.5">
      <c r="A49" s="5"/>
      <c r="B49" s="274" t="s">
        <v>401</v>
      </c>
      <c r="C49" s="120">
        <f>'Форма.2.3'!$P$14</f>
        <v>2</v>
      </c>
      <c r="D49" s="279">
        <f t="shared" si="0"/>
        <v>2</v>
      </c>
      <c r="E49" s="515">
        <f>'[1]Форма.2.4'!E49</f>
        <v>2</v>
      </c>
      <c r="F49" s="58"/>
      <c r="G49" s="58"/>
      <c r="H49" s="58"/>
      <c r="I49" s="399"/>
      <c r="J49" s="61"/>
      <c r="K49" s="61"/>
      <c r="L49" s="318"/>
      <c r="M49" s="516">
        <f>'[1]Форма.2.4'!M49</f>
        <v>0</v>
      </c>
      <c r="N49" s="516">
        <f>'[1]Форма.2.4'!N49</f>
        <v>0</v>
      </c>
      <c r="O49" s="371">
        <f t="shared" si="1"/>
        <v>100</v>
      </c>
      <c r="P49" s="279">
        <f>IF(O49&lt;80,3,IF(O49&gt;120,1,2))</f>
        <v>2</v>
      </c>
      <c r="Q49" s="130">
        <v>0</v>
      </c>
      <c r="R49" s="122"/>
      <c r="S49" s="137" t="s">
        <v>160</v>
      </c>
      <c r="U49" s="274" t="s">
        <v>342</v>
      </c>
    </row>
    <row r="50" spans="1:21" ht="17.25" thickBot="1">
      <c r="A50" s="5"/>
      <c r="B50" s="274" t="s">
        <v>402</v>
      </c>
      <c r="C50" s="120">
        <f>'Форма.2.3'!$P$15</f>
        <v>2</v>
      </c>
      <c r="D50" s="279">
        <f t="shared" si="0"/>
        <v>2</v>
      </c>
      <c r="E50" s="515">
        <f>'[1]Форма.2.4'!E50</f>
        <v>2</v>
      </c>
      <c r="F50" s="58"/>
      <c r="G50" s="58"/>
      <c r="H50" s="58"/>
      <c r="I50" s="399"/>
      <c r="J50" s="61"/>
      <c r="K50" s="61"/>
      <c r="L50" s="318"/>
      <c r="M50" s="516">
        <f>'[1]Форма.2.4'!M50</f>
        <v>1</v>
      </c>
      <c r="N50" s="516">
        <f>'[1]Форма.2.4'!N50</f>
        <v>0.985</v>
      </c>
      <c r="O50" s="371">
        <f t="shared" si="1"/>
        <v>101.5228426395939</v>
      </c>
      <c r="P50" s="279">
        <f>IF(O50&lt;80,3,IF(O50&gt;120,1,2))</f>
        <v>2</v>
      </c>
      <c r="Q50" s="130">
        <v>0</v>
      </c>
      <c r="R50" s="122"/>
      <c r="S50" s="137" t="s">
        <v>161</v>
      </c>
      <c r="U50" s="274" t="s">
        <v>343</v>
      </c>
    </row>
    <row r="51" spans="1:21" ht="17.25" thickBot="1">
      <c r="A51" s="18"/>
      <c r="B51" s="273" t="s">
        <v>178</v>
      </c>
      <c r="C51" s="23">
        <v>2</v>
      </c>
      <c r="D51" s="285">
        <f>AVERAGE(D52,D53)</f>
        <v>2</v>
      </c>
      <c r="E51" s="472">
        <f>AVERAGE(E52,E53)</f>
        <v>2</v>
      </c>
      <c r="F51" s="477"/>
      <c r="G51" s="477"/>
      <c r="H51" s="477"/>
      <c r="I51" s="61"/>
      <c r="J51" s="61"/>
      <c r="K51" s="482"/>
      <c r="L51" s="318"/>
      <c r="M51" s="487"/>
      <c r="N51" s="487"/>
      <c r="P51" s="285">
        <f>AVERAGE(P52,P53)</f>
        <v>2</v>
      </c>
      <c r="Q51" s="130">
        <v>0</v>
      </c>
      <c r="R51" s="122"/>
      <c r="S51" s="137" t="s">
        <v>28</v>
      </c>
      <c r="U51" s="273" t="s">
        <v>178</v>
      </c>
    </row>
    <row r="52" spans="1:21" ht="17.25" thickBot="1">
      <c r="A52" s="5"/>
      <c r="B52" s="274" t="s">
        <v>403</v>
      </c>
      <c r="C52" s="120">
        <f>'Форма.2.3'!$P$17</f>
        <v>2</v>
      </c>
      <c r="D52" s="279">
        <f>P52</f>
        <v>2</v>
      </c>
      <c r="E52" s="515">
        <f>'[1]Форма.2.4'!E52</f>
        <v>2</v>
      </c>
      <c r="F52" s="58"/>
      <c r="G52" s="58"/>
      <c r="H52" s="58"/>
      <c r="I52" s="399"/>
      <c r="J52" s="61"/>
      <c r="K52" s="61"/>
      <c r="L52" s="318"/>
      <c r="M52" s="516">
        <f>'[1]Форма.2.4'!M52</f>
        <v>16</v>
      </c>
      <c r="N52" s="516">
        <f>'[1]Форма.2.4'!N52</f>
        <v>15.76</v>
      </c>
      <c r="O52" s="371">
        <f>IF(AND(M52=0,N52=0),100,IF(AND(M52=0,N52&gt;0),120,M52/N52*100))</f>
        <v>101.5228426395939</v>
      </c>
      <c r="P52" s="282">
        <f>IF(O52&gt;120,3,IF(O52&lt;80,1,2))</f>
        <v>2</v>
      </c>
      <c r="Q52" s="130">
        <v>0</v>
      </c>
      <c r="R52" s="122"/>
      <c r="S52" s="137" t="s">
        <v>162</v>
      </c>
      <c r="U52" s="274" t="s">
        <v>359</v>
      </c>
    </row>
    <row r="53" spans="1:21" ht="17.25" thickBot="1">
      <c r="A53" s="18"/>
      <c r="B53" s="273" t="s">
        <v>404</v>
      </c>
      <c r="C53" s="23">
        <v>2</v>
      </c>
      <c r="D53" s="285">
        <f>AVERAGE(D54,D55,D56)</f>
        <v>2</v>
      </c>
      <c r="E53" s="472">
        <f>AVERAGE(E54,E55,E56)</f>
        <v>2</v>
      </c>
      <c r="F53" s="477"/>
      <c r="G53" s="477"/>
      <c r="H53" s="477"/>
      <c r="I53" s="61"/>
      <c r="J53" s="61"/>
      <c r="K53" s="482"/>
      <c r="L53" s="318"/>
      <c r="M53" s="487"/>
      <c r="N53" s="487"/>
      <c r="P53" s="285">
        <f>AVERAGE(P54,P55,P56)</f>
        <v>2</v>
      </c>
      <c r="Q53" s="130">
        <v>0</v>
      </c>
      <c r="R53" s="122"/>
      <c r="S53" s="137" t="s">
        <v>172</v>
      </c>
      <c r="U53" s="273" t="s">
        <v>344</v>
      </c>
    </row>
    <row r="54" spans="1:21" ht="16.5">
      <c r="A54" s="5"/>
      <c r="B54" s="274" t="s">
        <v>405</v>
      </c>
      <c r="C54" s="120">
        <f>'Форма.2.3'!$P$19</f>
        <v>2</v>
      </c>
      <c r="D54" s="279">
        <f>P54</f>
        <v>2</v>
      </c>
      <c r="E54" s="515">
        <f>'[1]Форма.2.4'!E54</f>
        <v>2</v>
      </c>
      <c r="F54" s="58"/>
      <c r="G54" s="58"/>
      <c r="H54" s="58"/>
      <c r="I54" s="399"/>
      <c r="J54" s="61"/>
      <c r="K54" s="61"/>
      <c r="L54" s="318"/>
      <c r="M54" s="516">
        <f>'[1]Форма.2.4'!M54</f>
        <v>0</v>
      </c>
      <c r="N54" s="516">
        <f>'[1]Форма.2.4'!N54</f>
        <v>0</v>
      </c>
      <c r="O54" s="371">
        <f>IF(AND(M54=0,N54=0),100,IF(AND(M54=0,N54&gt;0),120,M54/N54*100))</f>
        <v>100</v>
      </c>
      <c r="P54" s="279">
        <f>IF(O54&lt;80,3,IF(O54&gt;120,1,2))</f>
        <v>2</v>
      </c>
      <c r="Q54" s="130">
        <v>0</v>
      </c>
      <c r="R54" s="122"/>
      <c r="S54" s="137" t="s">
        <v>29</v>
      </c>
      <c r="U54" s="274" t="s">
        <v>345</v>
      </c>
    </row>
    <row r="55" spans="1:21" ht="16.5">
      <c r="A55" s="5"/>
      <c r="B55" s="274" t="s">
        <v>406</v>
      </c>
      <c r="C55" s="120">
        <f>'Форма.2.3'!$P$20</f>
        <v>2</v>
      </c>
      <c r="D55" s="279">
        <f>P55</f>
        <v>2</v>
      </c>
      <c r="E55" s="515">
        <f>'[1]Форма.2.4'!E55</f>
        <v>2</v>
      </c>
      <c r="F55" s="58"/>
      <c r="G55" s="58"/>
      <c r="H55" s="58"/>
      <c r="I55" s="399"/>
      <c r="J55" s="61"/>
      <c r="K55" s="61"/>
      <c r="L55" s="318"/>
      <c r="M55" s="516">
        <f>'[1]Форма.2.4'!M55</f>
        <v>0</v>
      </c>
      <c r="N55" s="516">
        <f>'[1]Форма.2.4'!N55</f>
        <v>0</v>
      </c>
      <c r="O55" s="371">
        <f>IF(AND(M55=0,N55=0),100,IF(AND(M55=0,N55&gt;0),120,M55/N55*100))</f>
        <v>100</v>
      </c>
      <c r="P55" s="279">
        <f>IF(O55&lt;80,3,IF(O55&gt;120,1,2))</f>
        <v>2</v>
      </c>
      <c r="Q55" s="130">
        <v>0</v>
      </c>
      <c r="R55" s="122"/>
      <c r="S55" s="137" t="s">
        <v>30</v>
      </c>
      <c r="U55" s="274" t="s">
        <v>346</v>
      </c>
    </row>
    <row r="56" spans="1:21" ht="17.25" thickBot="1">
      <c r="A56" s="5"/>
      <c r="B56" s="274" t="s">
        <v>407</v>
      </c>
      <c r="C56" s="120">
        <f>'Форма.2.3'!$P$21</f>
        <v>2</v>
      </c>
      <c r="D56" s="279">
        <f>P56</f>
        <v>2</v>
      </c>
      <c r="E56" s="515">
        <f>'[1]Форма.2.4'!E56</f>
        <v>2</v>
      </c>
      <c r="F56" s="58"/>
      <c r="G56" s="58"/>
      <c r="H56" s="58"/>
      <c r="I56" s="399"/>
      <c r="J56" s="61"/>
      <c r="K56" s="61"/>
      <c r="L56" s="318"/>
      <c r="M56" s="516">
        <f>'[1]Форма.2.4'!M56</f>
        <v>0</v>
      </c>
      <c r="N56" s="516">
        <f>'[1]Форма.2.4'!N56</f>
        <v>0</v>
      </c>
      <c r="O56" s="371">
        <f>IF(AND(M56=0,N56=0),100,IF(AND(M56=0,N56&gt;0),120,M56/N56*100))</f>
        <v>100</v>
      </c>
      <c r="P56" s="279">
        <f>IF(O56&lt;80,3,IF(O56&gt;120,1,2))</f>
        <v>2</v>
      </c>
      <c r="Q56" s="130">
        <v>0</v>
      </c>
      <c r="R56" s="122"/>
      <c r="S56" s="137" t="s">
        <v>163</v>
      </c>
      <c r="U56" s="274" t="s">
        <v>347</v>
      </c>
    </row>
    <row r="57" spans="1:21" ht="17.25" thickBot="1">
      <c r="A57" s="18"/>
      <c r="B57" s="273" t="s">
        <v>408</v>
      </c>
      <c r="C57" s="23">
        <v>2</v>
      </c>
      <c r="D57" s="285">
        <f>AVERAGE(D58)</f>
        <v>2</v>
      </c>
      <c r="E57" s="472">
        <f>AVERAGE(E58)</f>
        <v>2</v>
      </c>
      <c r="F57" s="477"/>
      <c r="G57" s="477"/>
      <c r="H57" s="477"/>
      <c r="I57" s="61"/>
      <c r="J57" s="61"/>
      <c r="K57" s="482"/>
      <c r="L57" s="318"/>
      <c r="M57" s="487"/>
      <c r="N57" s="487"/>
      <c r="P57" s="285">
        <f>AVERAGE(P58)</f>
        <v>2</v>
      </c>
      <c r="Q57" s="130">
        <v>0</v>
      </c>
      <c r="R57" s="122"/>
      <c r="S57" s="137" t="s">
        <v>32</v>
      </c>
      <c r="U57" s="273" t="s">
        <v>361</v>
      </c>
    </row>
    <row r="58" spans="1:21" ht="17.25" thickBot="1">
      <c r="A58" s="5"/>
      <c r="B58" s="274" t="s">
        <v>396</v>
      </c>
      <c r="C58" s="120">
        <f>'Форма.2.3'!$P$23</f>
        <v>2</v>
      </c>
      <c r="D58" s="279">
        <f>P58</f>
        <v>2</v>
      </c>
      <c r="E58" s="515">
        <f>'[1]Форма.2.4'!E58</f>
        <v>2</v>
      </c>
      <c r="F58" s="58"/>
      <c r="G58" s="58"/>
      <c r="H58" s="58"/>
      <c r="I58" s="399"/>
      <c r="J58" s="61"/>
      <c r="K58" s="61"/>
      <c r="L58" s="318"/>
      <c r="M58" s="516">
        <f>'[1]Форма.2.4'!M58</f>
        <v>0</v>
      </c>
      <c r="N58" s="516">
        <f>'[1]Форма.2.4'!N58</f>
        <v>0</v>
      </c>
      <c r="O58" s="371">
        <f>IF(AND(M58=0,N58=0),100,IF(AND(M58=0,N58&gt;0),120,M58/N58*100))</f>
        <v>100</v>
      </c>
      <c r="P58" s="282">
        <f>IF(O58&gt;120,3,IF(O58&lt;80,1,2))</f>
        <v>2</v>
      </c>
      <c r="Q58" s="130">
        <v>0</v>
      </c>
      <c r="R58" s="122"/>
      <c r="S58" s="137" t="s">
        <v>164</v>
      </c>
      <c r="U58" s="274" t="s">
        <v>360</v>
      </c>
    </row>
    <row r="59" spans="1:21" ht="17.25" thickBot="1">
      <c r="A59" s="18"/>
      <c r="B59" s="273" t="s">
        <v>175</v>
      </c>
      <c r="C59" s="23">
        <v>2</v>
      </c>
      <c r="D59" s="285">
        <f>AVERAGE(D60,D61)</f>
        <v>2</v>
      </c>
      <c r="E59" s="472">
        <f>AVERAGE(E60,E61)</f>
        <v>2</v>
      </c>
      <c r="F59" s="477"/>
      <c r="G59" s="477"/>
      <c r="H59" s="477"/>
      <c r="I59" s="61"/>
      <c r="J59" s="61"/>
      <c r="K59" s="482"/>
      <c r="L59" s="318"/>
      <c r="M59" s="487"/>
      <c r="N59" s="487"/>
      <c r="O59" s="31"/>
      <c r="P59" s="285">
        <f>AVERAGE(P60,P61)</f>
        <v>2</v>
      </c>
      <c r="Q59" s="130">
        <v>0</v>
      </c>
      <c r="R59" s="122"/>
      <c r="S59" s="137" t="s">
        <v>173</v>
      </c>
      <c r="U59" s="273" t="s">
        <v>175</v>
      </c>
    </row>
    <row r="60" spans="1:21" ht="16.5">
      <c r="A60" s="5"/>
      <c r="B60" s="274" t="s">
        <v>381</v>
      </c>
      <c r="C60" s="120">
        <f>'Форма.2.3'!$P$25</f>
        <v>2</v>
      </c>
      <c r="D60" s="279">
        <f>P60</f>
        <v>2</v>
      </c>
      <c r="E60" s="515">
        <f>'[1]Форма.2.4'!E60</f>
        <v>2</v>
      </c>
      <c r="F60" s="58"/>
      <c r="G60" s="58"/>
      <c r="H60" s="58"/>
      <c r="I60" s="399"/>
      <c r="J60" s="61"/>
      <c r="K60" s="61"/>
      <c r="L60" s="318"/>
      <c r="M60" s="516">
        <f>'[1]Форма.2.4'!M60</f>
        <v>0</v>
      </c>
      <c r="N60" s="516">
        <f>'[1]Форма.2.4'!N60</f>
        <v>0</v>
      </c>
      <c r="O60" s="371">
        <f>IF(AND(M60=0,N60=0),100,IF(AND(M60=0,N60&gt;0),120,M60/N60*100))</f>
        <v>100</v>
      </c>
      <c r="P60" s="282">
        <f>IF(O60&gt;120,3,IF(O60&lt;80,1,2))</f>
        <v>2</v>
      </c>
      <c r="Q60" s="130">
        <v>0</v>
      </c>
      <c r="R60" s="122"/>
      <c r="S60" s="137" t="s">
        <v>165</v>
      </c>
      <c r="U60" s="274" t="s">
        <v>349</v>
      </c>
    </row>
    <row r="61" spans="1:21" ht="16.5">
      <c r="A61" s="5"/>
      <c r="B61" s="274" t="s">
        <v>409</v>
      </c>
      <c r="C61" s="120">
        <f>'Форма.2.3'!$P$26</f>
        <v>2</v>
      </c>
      <c r="D61" s="279">
        <f>P61</f>
        <v>2</v>
      </c>
      <c r="E61" s="515">
        <f>'[1]Форма.2.4'!E61</f>
        <v>2</v>
      </c>
      <c r="F61" s="58"/>
      <c r="G61" s="58"/>
      <c r="H61" s="58"/>
      <c r="I61" s="399"/>
      <c r="J61" s="61"/>
      <c r="K61" s="61"/>
      <c r="L61" s="318"/>
      <c r="M61" s="516">
        <f>'[1]Форма.2.4'!M61</f>
        <v>100</v>
      </c>
      <c r="N61" s="516">
        <f>'[1]Форма.2.4'!N61</f>
        <v>98.5</v>
      </c>
      <c r="O61" s="371">
        <f>IF(AND(M61=0,N61=0),100,IF(AND(M61=0,N61&gt;0),120,M61/N61*100))</f>
        <v>101.5228426395939</v>
      </c>
      <c r="P61" s="279">
        <f>IF(O61&lt;80,3,IF(O61&gt;120,1,2))</f>
        <v>2</v>
      </c>
      <c r="Q61" s="130">
        <v>0</v>
      </c>
      <c r="R61" s="122"/>
      <c r="S61" s="137" t="s">
        <v>166</v>
      </c>
      <c r="U61" s="274" t="s">
        <v>348</v>
      </c>
    </row>
    <row r="62" spans="1:17" ht="24">
      <c r="A62" s="6"/>
      <c r="B62" s="488" t="s">
        <v>362</v>
      </c>
      <c r="C62" s="123">
        <f>0.1*C9+0.7*C28+0.2*C42</f>
        <v>0.8975</v>
      </c>
      <c r="D62" s="293">
        <f>0.1*D9+0.7*D28+0.2*D42</f>
        <v>0.8975</v>
      </c>
      <c r="E62" s="475">
        <f>0.1*E9+0.7*E28+0.2*E42</f>
        <v>0.8975</v>
      </c>
      <c r="F62" s="468"/>
      <c r="G62" s="468"/>
      <c r="H62" s="468"/>
      <c r="I62" s="61"/>
      <c r="J62" s="61"/>
      <c r="K62" s="468"/>
      <c r="L62" s="318"/>
      <c r="M62" s="195"/>
      <c r="N62" s="196"/>
      <c r="O62" s="196"/>
      <c r="P62" s="293">
        <f>0.1*P9+0.7*P28+0.2*P42</f>
        <v>0.8975</v>
      </c>
      <c r="Q62" s="115">
        <v>0</v>
      </c>
    </row>
    <row r="63" spans="1:8" ht="26.25" customHeight="1">
      <c r="A63" s="5"/>
      <c r="B63" s="639" t="s">
        <v>18</v>
      </c>
      <c r="C63" s="639"/>
      <c r="D63" s="639"/>
      <c r="E63" s="639"/>
      <c r="F63" s="639"/>
      <c r="G63" s="639"/>
      <c r="H63" s="5"/>
    </row>
    <row r="64" spans="1:8" ht="26.25" customHeight="1">
      <c r="A64" s="5"/>
      <c r="B64" s="640" t="s">
        <v>19</v>
      </c>
      <c r="C64" s="640"/>
      <c r="D64" s="640"/>
      <c r="E64" s="640"/>
      <c r="F64" s="640"/>
      <c r="G64" s="640"/>
      <c r="H64" s="5"/>
    </row>
    <row r="65" spans="1:19" s="27" customFormat="1" ht="5.25">
      <c r="A65" s="5"/>
      <c r="I65" s="34"/>
      <c r="J65" s="34"/>
      <c r="K65" s="34"/>
      <c r="L65" s="114"/>
      <c r="O65" s="28"/>
      <c r="Q65" s="114"/>
      <c r="R65" s="114"/>
      <c r="S65" s="28"/>
    </row>
    <row r="66" spans="1:18" s="72" customFormat="1" ht="15.75">
      <c r="A66" s="86"/>
      <c r="B66" s="8" t="str">
        <f>Содержание!$C$27</f>
        <v>Директор</v>
      </c>
      <c r="C66" s="45"/>
      <c r="D66" s="45"/>
      <c r="E66" s="45"/>
      <c r="F66" s="45"/>
      <c r="I66" s="12"/>
      <c r="J66" s="71"/>
      <c r="M66" s="13" t="s">
        <v>73</v>
      </c>
      <c r="N66" s="325"/>
      <c r="O66" s="8" t="str">
        <f>Содержание!$G$27</f>
        <v>Фролов А.А.</v>
      </c>
      <c r="P66" s="185"/>
      <c r="Q66" s="87"/>
      <c r="R66" s="73"/>
    </row>
    <row r="67" spans="1:17" s="89" customFormat="1" ht="15">
      <c r="A67" s="86"/>
      <c r="B67" s="71" t="s">
        <v>8</v>
      </c>
      <c r="C67" s="70"/>
      <c r="D67" s="70"/>
      <c r="E67" s="70"/>
      <c r="F67" s="70"/>
      <c r="I67" s="183"/>
      <c r="J67" s="88"/>
      <c r="M67" s="463" t="s">
        <v>9</v>
      </c>
      <c r="N67" s="327"/>
      <c r="O67" s="88" t="s">
        <v>20</v>
      </c>
      <c r="P67" s="327"/>
      <c r="Q67" s="87"/>
    </row>
    <row r="68" spans="1:19" s="27" customFormat="1" ht="5.25">
      <c r="A68" s="163"/>
      <c r="E68" s="160"/>
      <c r="F68" s="160"/>
      <c r="G68" s="160"/>
      <c r="H68" s="160"/>
      <c r="I68" s="34"/>
      <c r="J68" s="34"/>
      <c r="K68" s="34"/>
      <c r="L68" s="114"/>
      <c r="O68" s="28"/>
      <c r="Q68" s="114"/>
      <c r="R68" s="114"/>
      <c r="S68" s="28"/>
    </row>
  </sheetData>
  <sheetProtection password="CA0A" sheet="1" formatCells="0" formatColumns="0" formatRows="0"/>
  <mergeCells count="9">
    <mergeCell ref="O5:O8"/>
    <mergeCell ref="S6:S8"/>
    <mergeCell ref="B63:G63"/>
    <mergeCell ref="B64:G64"/>
    <mergeCell ref="M6:M8"/>
    <mergeCell ref="N6:N8"/>
    <mergeCell ref="P5:P8"/>
    <mergeCell ref="B7:B8"/>
    <mergeCell ref="M5:N5"/>
  </mergeCells>
  <printOptions horizontalCentered="1"/>
  <pageMargins left="0.2362204724409449" right="0.17" top="0.2362204724409449" bottom="0.2362204724409449" header="0.15748031496062992" footer="0.15748031496062992"/>
  <pageSetup horizontalDpi="600" verticalDpi="600" orientation="portrait" paperSize="9" scale="73" r:id="rId1"/>
  <headerFooter alignWithMargins="0">
    <oddHeader>&amp;R&amp;8&amp;P</oddHeader>
    <oddFooter>&amp;L&amp;8&amp;F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8" sqref="D8:D9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7.25390625" style="148" customWidth="1"/>
    <col min="4" max="4" width="13.00390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3.1  -  Отчетные  данные для расчета значения показателя качества
 рассмотрения заявок на технологическое присоединение к сети в период за "&amp;Содержание!I5&amp;" год"</f>
        <v>Форма  3.1  -  Отчетные  данные для расчета значения показателя качества
 рассмотрения заявок на технологическое присоединение к сети в период за 2015 год</v>
      </c>
      <c r="D1" s="651"/>
    </row>
    <row r="2" spans="3:4" ht="16.5" customHeight="1">
      <c r="C2" s="651"/>
      <c r="D2" s="651"/>
    </row>
    <row r="3" spans="3:4" s="28" customFormat="1" ht="5.25">
      <c r="C3" s="360"/>
      <c r="D3" s="360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310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81.75">
      <c r="A8" s="128"/>
      <c r="B8" s="353" t="s">
        <v>177</v>
      </c>
      <c r="C8" s="355" t="s">
        <v>268</v>
      </c>
      <c r="D8" s="517">
        <f>'[1]Форма.3.1'!$D$8</f>
        <v>0</v>
      </c>
      <c r="F8" s="128"/>
    </row>
    <row r="9" spans="1:6" s="31" customFormat="1" ht="99">
      <c r="A9" s="128"/>
      <c r="B9" s="353" t="s">
        <v>174</v>
      </c>
      <c r="C9" s="355" t="s">
        <v>269</v>
      </c>
      <c r="D9" s="517">
        <f>'[1]Форма.3.1'!$D$9</f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267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Фролов А.А.</v>
      </c>
      <c r="E12" s="30"/>
      <c r="F12" s="30"/>
      <c r="G12" s="363"/>
    </row>
    <row r="13" spans="1:7" s="31" customFormat="1" ht="15.75">
      <c r="A13" s="363"/>
      <c r="C13" s="384" t="s">
        <v>639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Фролов А.А.</v>
      </c>
    </row>
    <row r="35" spans="3:6" ht="36.75">
      <c r="C35" s="124" t="s">
        <v>8</v>
      </c>
      <c r="F35" s="295" t="s">
        <v>20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Санников В.М.</cp:lastModifiedBy>
  <cp:lastPrinted>2016-03-31T06:09:50Z</cp:lastPrinted>
  <dcterms:created xsi:type="dcterms:W3CDTF">2011-04-11T09:46:15Z</dcterms:created>
  <dcterms:modified xsi:type="dcterms:W3CDTF">2016-03-31T12:28:04Z</dcterms:modified>
  <cp:category/>
  <cp:version/>
  <cp:contentType/>
  <cp:contentStatus/>
</cp:coreProperties>
</file>